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simek\Desktop\Kanalizace ul Kladenská\2. etapa 2024\VŘ\"/>
    </mc:Choice>
  </mc:AlternateContent>
  <xr:revisionPtr revIDLastSave="0" documentId="8_{5A1519BD-64C2-4E32-BB6D-C6C570D70D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IO 01 Splašková kana..." sheetId="2" r:id="rId2"/>
    <sheet name="03 - Oprava povrchů" sheetId="3" r:id="rId3"/>
    <sheet name="04 - VRN" sheetId="4" r:id="rId4"/>
  </sheets>
  <definedNames>
    <definedName name="_xlnm._FilterDatabase" localSheetId="1" hidden="1">'01 - IO 01 Splašková kana...'!$C$121:$K$261</definedName>
    <definedName name="_xlnm._FilterDatabase" localSheetId="2" hidden="1">'03 - Oprava povrchů'!$C$121:$K$231</definedName>
    <definedName name="_xlnm._FilterDatabase" localSheetId="3" hidden="1">'04 - VRN'!$C$118:$K$132</definedName>
    <definedName name="_xlnm.Print_Titles" localSheetId="1">'01 - IO 01 Splašková kana...'!$121:$121</definedName>
    <definedName name="_xlnm.Print_Titles" localSheetId="2">'03 - Oprava povrchů'!$121:$121</definedName>
    <definedName name="_xlnm.Print_Titles" localSheetId="3">'04 - VRN'!$118:$118</definedName>
    <definedName name="_xlnm.Print_Titles" localSheetId="0">'Rekapitulace stavby'!$92:$92</definedName>
    <definedName name="_xlnm.Print_Area" localSheetId="1">'01 - IO 01 Splašková kana...'!$C$4:$J$76,'01 - IO 01 Splašková kana...'!$C$82:$J$103,'01 - IO 01 Splašková kana...'!$C$109:$K$261</definedName>
    <definedName name="_xlnm.Print_Area" localSheetId="2">'03 - Oprava povrchů'!$C$4:$J$76,'03 - Oprava povrchů'!$C$82:$J$103,'03 - Oprava povrchů'!$C$109:$K$231</definedName>
    <definedName name="_xlnm.Print_Area" localSheetId="3">'04 - VRN'!$C$4:$J$76,'04 - VRN'!$C$82:$J$100,'04 - VRN'!$C$106:$K$132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92" i="4" s="1"/>
  <c r="J17" i="4"/>
  <c r="J12" i="4"/>
  <c r="J113" i="4"/>
  <c r="E7" i="4"/>
  <c r="E85" i="4" s="1"/>
  <c r="J37" i="3"/>
  <c r="J36" i="3"/>
  <c r="AY96" i="1" s="1"/>
  <c r="J35" i="3"/>
  <c r="AX96" i="1"/>
  <c r="BI229" i="3"/>
  <c r="BH229" i="3"/>
  <c r="BG229" i="3"/>
  <c r="BF229" i="3"/>
  <c r="T229" i="3"/>
  <c r="T228" i="3" s="1"/>
  <c r="R229" i="3"/>
  <c r="R228" i="3"/>
  <c r="P229" i="3"/>
  <c r="P228" i="3" s="1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2" i="3"/>
  <c r="J116" i="3" s="1"/>
  <c r="E7" i="3"/>
  <c r="E85" i="3" s="1"/>
  <c r="J37" i="2"/>
  <c r="J36" i="2"/>
  <c r="AY95" i="1" s="1"/>
  <c r="J35" i="2"/>
  <c r="AX95" i="1" s="1"/>
  <c r="BI260" i="2"/>
  <c r="BH260" i="2"/>
  <c r="BG260" i="2"/>
  <c r="BF260" i="2"/>
  <c r="T260" i="2"/>
  <c r="T259" i="2"/>
  <c r="R260" i="2"/>
  <c r="R259" i="2"/>
  <c r="P260" i="2"/>
  <c r="P259" i="2" s="1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/>
  <c r="R197" i="2"/>
  <c r="R196" i="2"/>
  <c r="P197" i="2"/>
  <c r="P196" i="2" s="1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92" i="2"/>
  <c r="J17" i="2"/>
  <c r="J12" i="2"/>
  <c r="J116" i="2" s="1"/>
  <c r="E7" i="2"/>
  <c r="E112" i="2"/>
  <c r="L90" i="1"/>
  <c r="AM90" i="1"/>
  <c r="AM89" i="1"/>
  <c r="L89" i="1"/>
  <c r="AM87" i="1"/>
  <c r="L87" i="1"/>
  <c r="L85" i="1"/>
  <c r="L84" i="1"/>
  <c r="J251" i="2"/>
  <c r="J235" i="2"/>
  <c r="BK225" i="2"/>
  <c r="J181" i="2"/>
  <c r="J143" i="2"/>
  <c r="BK255" i="2"/>
  <c r="BK243" i="2"/>
  <c r="J223" i="2"/>
  <c r="J210" i="2"/>
  <c r="J184" i="2"/>
  <c r="J146" i="2"/>
  <c r="J129" i="2"/>
  <c r="BK249" i="2"/>
  <c r="BK239" i="2"/>
  <c r="J225" i="2"/>
  <c r="BK210" i="2"/>
  <c r="J187" i="2"/>
  <c r="J168" i="2"/>
  <c r="J137" i="2"/>
  <c r="BK129" i="2"/>
  <c r="AS94" i="1"/>
  <c r="J170" i="2"/>
  <c r="BK133" i="2"/>
  <c r="J207" i="3"/>
  <c r="BK150" i="3"/>
  <c r="BK225" i="3"/>
  <c r="BK200" i="3"/>
  <c r="BK161" i="3"/>
  <c r="BK144" i="3"/>
  <c r="BK229" i="3"/>
  <c r="J200" i="3"/>
  <c r="BK164" i="3"/>
  <c r="BK147" i="3"/>
  <c r="J221" i="3"/>
  <c r="BK192" i="3"/>
  <c r="BK170" i="3"/>
  <c r="J154" i="3"/>
  <c r="J122" i="4"/>
  <c r="BK124" i="4"/>
  <c r="J253" i="2"/>
  <c r="J245" i="2"/>
  <c r="BK228" i="2"/>
  <c r="BK187" i="2"/>
  <c r="J141" i="2"/>
  <c r="J260" i="2"/>
  <c r="BK247" i="2"/>
  <c r="J233" i="2"/>
  <c r="BK213" i="2"/>
  <c r="J200" i="2"/>
  <c r="J160" i="2"/>
  <c r="BK131" i="2"/>
  <c r="BK253" i="2"/>
  <c r="J243" i="2"/>
  <c r="J228" i="2"/>
  <c r="J213" i="2"/>
  <c r="BK193" i="2"/>
  <c r="BK181" i="2"/>
  <c r="J163" i="2"/>
  <c r="J135" i="2"/>
  <c r="J127" i="2"/>
  <c r="BK231" i="2"/>
  <c r="BK200" i="2"/>
  <c r="BK173" i="2"/>
  <c r="J139" i="2"/>
  <c r="J229" i="3"/>
  <c r="J196" i="3"/>
  <c r="J174" i="3"/>
  <c r="J134" i="3"/>
  <c r="BK185" i="3"/>
  <c r="BK157" i="3"/>
  <c r="J141" i="3"/>
  <c r="BK125" i="3"/>
  <c r="J203" i="3"/>
  <c r="J170" i="3"/>
  <c r="BK141" i="3"/>
  <c r="BK196" i="3"/>
  <c r="BK189" i="3"/>
  <c r="J147" i="3"/>
  <c r="J126" i="4"/>
  <c r="BK126" i="4"/>
  <c r="BK122" i="4"/>
  <c r="J255" i="2"/>
  <c r="J239" i="2"/>
  <c r="BK233" i="2"/>
  <c r="J208" i="2"/>
  <c r="J153" i="2"/>
  <c r="BK125" i="2"/>
  <c r="BK251" i="2"/>
  <c r="J237" i="2"/>
  <c r="BK218" i="2"/>
  <c r="BK208" i="2"/>
  <c r="J177" i="2"/>
  <c r="BK143" i="2"/>
  <c r="BK139" i="2"/>
  <c r="BK245" i="2"/>
  <c r="J231" i="2"/>
  <c r="J220" i="2"/>
  <c r="J205" i="2"/>
  <c r="J173" i="2"/>
  <c r="BK153" i="2"/>
  <c r="J131" i="2"/>
  <c r="J125" i="2"/>
  <c r="BK223" i="2"/>
  <c r="BK197" i="2"/>
  <c r="BK177" i="2"/>
  <c r="BK137" i="2"/>
  <c r="BK218" i="3"/>
  <c r="BK203" i="3"/>
  <c r="BK178" i="3"/>
  <c r="J128" i="3"/>
  <c r="BK214" i="3"/>
  <c r="J178" i="3"/>
  <c r="J150" i="3"/>
  <c r="BK134" i="3"/>
  <c r="BK207" i="3"/>
  <c r="J192" i="3"/>
  <c r="J161" i="3"/>
  <c r="J125" i="3"/>
  <c r="J218" i="3"/>
  <c r="J185" i="3"/>
  <c r="J164" i="3"/>
  <c r="BK128" i="3"/>
  <c r="J124" i="4"/>
  <c r="BK129" i="4"/>
  <c r="BK260" i="2"/>
  <c r="J249" i="2"/>
  <c r="BK237" i="2"/>
  <c r="BK215" i="2"/>
  <c r="BK160" i="2"/>
  <c r="BK127" i="2"/>
  <c r="J257" i="2"/>
  <c r="BK241" i="2"/>
  <c r="BK220" i="2"/>
  <c r="BK205" i="2"/>
  <c r="BK163" i="2"/>
  <c r="BK141" i="2"/>
  <c r="BK257" i="2"/>
  <c r="J247" i="2"/>
  <c r="J241" i="2"/>
  <c r="J215" i="2"/>
  <c r="J197" i="2"/>
  <c r="BK184" i="2"/>
  <c r="BK170" i="2"/>
  <c r="BK146" i="2"/>
  <c r="J133" i="2"/>
  <c r="BK235" i="2"/>
  <c r="J218" i="2"/>
  <c r="J193" i="2"/>
  <c r="BK168" i="2"/>
  <c r="BK135" i="2"/>
  <c r="BK211" i="3"/>
  <c r="J189" i="3"/>
  <c r="BK137" i="3"/>
  <c r="BK221" i="3"/>
  <c r="BK182" i="3"/>
  <c r="BK154" i="3"/>
  <c r="J137" i="3"/>
  <c r="J211" i="3"/>
  <c r="BK174" i="3"/>
  <c r="J157" i="3"/>
  <c r="J225" i="3"/>
  <c r="J214" i="3"/>
  <c r="J182" i="3"/>
  <c r="J144" i="3"/>
  <c r="J129" i="4"/>
  <c r="BK131" i="4"/>
  <c r="J131" i="4"/>
  <c r="R124" i="2" l="1"/>
  <c r="R123" i="2" s="1"/>
  <c r="R122" i="2" s="1"/>
  <c r="R199" i="2"/>
  <c r="R207" i="2"/>
  <c r="P124" i="3"/>
  <c r="BK160" i="3"/>
  <c r="J160" i="3"/>
  <c r="J99" i="3" s="1"/>
  <c r="T160" i="3"/>
  <c r="R195" i="3"/>
  <c r="R210" i="3"/>
  <c r="BK124" i="2"/>
  <c r="J124" i="2" s="1"/>
  <c r="J98" i="2" s="1"/>
  <c r="BK199" i="2"/>
  <c r="J199" i="2"/>
  <c r="J100" i="2"/>
  <c r="T207" i="2"/>
  <c r="R160" i="3"/>
  <c r="P195" i="3"/>
  <c r="P210" i="3"/>
  <c r="T124" i="2"/>
  <c r="P199" i="2"/>
  <c r="BK207" i="2"/>
  <c r="J207" i="2" s="1"/>
  <c r="J101" i="2" s="1"/>
  <c r="BK124" i="3"/>
  <c r="J124" i="3" s="1"/>
  <c r="J98" i="3" s="1"/>
  <c r="T124" i="3"/>
  <c r="BK195" i="3"/>
  <c r="J195" i="3" s="1"/>
  <c r="J100" i="3" s="1"/>
  <c r="BK210" i="3"/>
  <c r="J210" i="3"/>
  <c r="J101" i="3" s="1"/>
  <c r="P124" i="2"/>
  <c r="P123" i="2" s="1"/>
  <c r="P122" i="2" s="1"/>
  <c r="AU95" i="1" s="1"/>
  <c r="T199" i="2"/>
  <c r="P207" i="2"/>
  <c r="R124" i="3"/>
  <c r="R123" i="3" s="1"/>
  <c r="R122" i="3" s="1"/>
  <c r="P160" i="3"/>
  <c r="T195" i="3"/>
  <c r="T210" i="3"/>
  <c r="BK121" i="4"/>
  <c r="J121" i="4" s="1"/>
  <c r="J98" i="4" s="1"/>
  <c r="P121" i="4"/>
  <c r="R121" i="4"/>
  <c r="T121" i="4"/>
  <c r="BK128" i="4"/>
  <c r="J128" i="4" s="1"/>
  <c r="J99" i="4" s="1"/>
  <c r="P128" i="4"/>
  <c r="R128" i="4"/>
  <c r="T128" i="4"/>
  <c r="BK196" i="2"/>
  <c r="J196" i="2" s="1"/>
  <c r="J99" i="2" s="1"/>
  <c r="BK259" i="2"/>
  <c r="J259" i="2"/>
  <c r="J102" i="2"/>
  <c r="BK228" i="3"/>
  <c r="J228" i="3" s="1"/>
  <c r="J102" i="3" s="1"/>
  <c r="E109" i="4"/>
  <c r="F116" i="4"/>
  <c r="J89" i="4"/>
  <c r="BE122" i="4"/>
  <c r="BE126" i="4"/>
  <c r="BE124" i="4"/>
  <c r="BE129" i="4"/>
  <c r="BE131" i="4"/>
  <c r="J89" i="3"/>
  <c r="BE134" i="3"/>
  <c r="BE137" i="3"/>
  <c r="BE141" i="3"/>
  <c r="BE147" i="3"/>
  <c r="BE174" i="3"/>
  <c r="BE178" i="3"/>
  <c r="BE200" i="3"/>
  <c r="BE207" i="3"/>
  <c r="E112" i="3"/>
  <c r="BE128" i="3"/>
  <c r="BE144" i="3"/>
  <c r="BE182" i="3"/>
  <c r="BE185" i="3"/>
  <c r="BE218" i="3"/>
  <c r="BE164" i="3"/>
  <c r="BE170" i="3"/>
  <c r="BE189" i="3"/>
  <c r="BE192" i="3"/>
  <c r="BE203" i="3"/>
  <c r="BE211" i="3"/>
  <c r="BE214" i="3"/>
  <c r="BE225" i="3"/>
  <c r="BE229" i="3"/>
  <c r="F92" i="3"/>
  <c r="BE125" i="3"/>
  <c r="BE150" i="3"/>
  <c r="BE154" i="3"/>
  <c r="BE157" i="3"/>
  <c r="BE161" i="3"/>
  <c r="BE196" i="3"/>
  <c r="BE221" i="3"/>
  <c r="J89" i="2"/>
  <c r="BE125" i="2"/>
  <c r="BE129" i="2"/>
  <c r="BE139" i="2"/>
  <c r="BE143" i="2"/>
  <c r="BE153" i="2"/>
  <c r="BE160" i="2"/>
  <c r="BE181" i="2"/>
  <c r="BE200" i="2"/>
  <c r="BE205" i="2"/>
  <c r="BE208" i="2"/>
  <c r="BE213" i="2"/>
  <c r="BE228" i="2"/>
  <c r="F119" i="2"/>
  <c r="BE137" i="2"/>
  <c r="BE141" i="2"/>
  <c r="BE163" i="2"/>
  <c r="BE184" i="2"/>
  <c r="BE215" i="2"/>
  <c r="BE220" i="2"/>
  <c r="BE231" i="2"/>
  <c r="BE233" i="2"/>
  <c r="BE235" i="2"/>
  <c r="BE237" i="2"/>
  <c r="BE243" i="2"/>
  <c r="BE251" i="2"/>
  <c r="BE260" i="2"/>
  <c r="E85" i="2"/>
  <c r="BE127" i="2"/>
  <c r="BE135" i="2"/>
  <c r="BE146" i="2"/>
  <c r="BE168" i="2"/>
  <c r="BE170" i="2"/>
  <c r="BE177" i="2"/>
  <c r="BE187" i="2"/>
  <c r="BE193" i="2"/>
  <c r="BE197" i="2"/>
  <c r="BE225" i="2"/>
  <c r="BE239" i="2"/>
  <c r="BE241" i="2"/>
  <c r="BE245" i="2"/>
  <c r="BE249" i="2"/>
  <c r="BE253" i="2"/>
  <c r="BE255" i="2"/>
  <c r="BE131" i="2"/>
  <c r="BE133" i="2"/>
  <c r="BE173" i="2"/>
  <c r="BE210" i="2"/>
  <c r="BE218" i="2"/>
  <c r="BE223" i="2"/>
  <c r="BE247" i="2"/>
  <c r="BE257" i="2"/>
  <c r="F37" i="2"/>
  <c r="BD95" i="1" s="1"/>
  <c r="F36" i="2"/>
  <c r="BC95" i="1"/>
  <c r="F35" i="3"/>
  <c r="BB96" i="1"/>
  <c r="J34" i="4"/>
  <c r="AW97" i="1" s="1"/>
  <c r="J34" i="2"/>
  <c r="AW95" i="1" s="1"/>
  <c r="F34" i="3"/>
  <c r="BA96" i="1" s="1"/>
  <c r="F37" i="3"/>
  <c r="BD96" i="1" s="1"/>
  <c r="F34" i="4"/>
  <c r="BA97" i="1"/>
  <c r="F36" i="4"/>
  <c r="BC97" i="1"/>
  <c r="F37" i="4"/>
  <c r="BD97" i="1" s="1"/>
  <c r="F34" i="2"/>
  <c r="BA95" i="1" s="1"/>
  <c r="F35" i="2"/>
  <c r="BB95" i="1" s="1"/>
  <c r="J34" i="3"/>
  <c r="AW96" i="1" s="1"/>
  <c r="F36" i="3"/>
  <c r="BC96" i="1"/>
  <c r="F35" i="4"/>
  <c r="BB97" i="1"/>
  <c r="R120" i="4" l="1"/>
  <c r="R119" i="4" s="1"/>
  <c r="T123" i="3"/>
  <c r="T122" i="3"/>
  <c r="T120" i="4"/>
  <c r="T119" i="4" s="1"/>
  <c r="P123" i="3"/>
  <c r="P122" i="3" s="1"/>
  <c r="AU96" i="1" s="1"/>
  <c r="P120" i="4"/>
  <c r="P119" i="4" s="1"/>
  <c r="AU97" i="1" s="1"/>
  <c r="T123" i="2"/>
  <c r="T122" i="2"/>
  <c r="BK123" i="2"/>
  <c r="J123" i="2" s="1"/>
  <c r="J97" i="2" s="1"/>
  <c r="BK123" i="3"/>
  <c r="J123" i="3" s="1"/>
  <c r="J97" i="3" s="1"/>
  <c r="BK120" i="4"/>
  <c r="J120" i="4"/>
  <c r="J97" i="4" s="1"/>
  <c r="F33" i="2"/>
  <c r="AZ95" i="1" s="1"/>
  <c r="F33" i="4"/>
  <c r="AZ97" i="1" s="1"/>
  <c r="BD94" i="1"/>
  <c r="W33" i="1"/>
  <c r="J33" i="2"/>
  <c r="AV95" i="1"/>
  <c r="AT95" i="1"/>
  <c r="J33" i="3"/>
  <c r="AV96" i="1"/>
  <c r="AT96" i="1" s="1"/>
  <c r="BA94" i="1"/>
  <c r="W30" i="1" s="1"/>
  <c r="BB94" i="1"/>
  <c r="AX94" i="1"/>
  <c r="F33" i="3"/>
  <c r="AZ96" i="1" s="1"/>
  <c r="BC94" i="1"/>
  <c r="W32" i="1"/>
  <c r="J33" i="4"/>
  <c r="AV97" i="1" s="1"/>
  <c r="AT97" i="1" s="1"/>
  <c r="BK122" i="2" l="1"/>
  <c r="J122" i="2"/>
  <c r="J30" i="2" s="1"/>
  <c r="AG95" i="1" s="1"/>
  <c r="BK122" i="3"/>
  <c r="J122" i="3"/>
  <c r="J96" i="3"/>
  <c r="BK119" i="4"/>
  <c r="J119" i="4" s="1"/>
  <c r="J96" i="4" s="1"/>
  <c r="AU94" i="1"/>
  <c r="AZ94" i="1"/>
  <c r="AV94" i="1"/>
  <c r="AK29" i="1" s="1"/>
  <c r="AY94" i="1"/>
  <c r="W31" i="1"/>
  <c r="AW94" i="1"/>
  <c r="AK30" i="1"/>
  <c r="J39" i="2" l="1"/>
  <c r="J96" i="2"/>
  <c r="AN95" i="1"/>
  <c r="J30" i="3"/>
  <c r="AG96" i="1"/>
  <c r="J30" i="4"/>
  <c r="AG97" i="1" s="1"/>
  <c r="W29" i="1"/>
  <c r="AT94" i="1"/>
  <c r="J39" i="4" l="1"/>
  <c r="J39" i="3"/>
  <c r="AN96" i="1"/>
  <c r="AN97" i="1"/>
  <c r="AG94" i="1"/>
  <c r="AK26" i="1" s="1"/>
  <c r="AK35" i="1" s="1"/>
  <c r="AN94" i="1"/>
</calcChain>
</file>

<file path=xl/sharedStrings.xml><?xml version="1.0" encoding="utf-8"?>
<sst xmlns="http://schemas.openxmlformats.org/spreadsheetml/2006/main" count="2848" uniqueCount="574">
  <si>
    <t>Export Komplet</t>
  </si>
  <si>
    <t/>
  </si>
  <si>
    <t>2.0</t>
  </si>
  <si>
    <t>ZAMOK</t>
  </si>
  <si>
    <t>False</t>
  </si>
  <si>
    <t>{21b99cf9-1441-498f-9c47-c6f3d580843e}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</si>
  <si>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</si>
  <si>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</si>
  <si>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</si>
  <si>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</si>
  <si>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</si>
  <si>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</si>
  <si>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</si>
  <si>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</si>
  <si>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20240405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</si>
  <si>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</si>
  <si>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</si>
  <si>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Splašková kanalizace Kladenská</t>
  </si>
  <si>
    <t>KSO:</t>
  </si>
  <si>
    <t>CC-CZ:</t>
  </si>
  <si>
    <t>Místo:</t>
  </si>
  <si>
    <t>Č. Kamenice</t>
  </si>
  <si>
    <t>Datum:</t>
  </si>
  <si>
    <t>5. 4. 2024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</si>
  <si>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</si>
  <si>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</si>
  <si>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</si>
  <si>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</si>
  <si>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</si>
  <si>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</si>
  <si>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</si>
  <si>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</si>
  <si>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</si>
  <si>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J. Nešněra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</si>
  <si>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</si>
  <si>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</si>
  <si>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</si>
  <si>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</si>
  <si>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</si>
  <si>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</si>
  <si>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</si>
  <si>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</si>
  <si>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</si>
  <si>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</si>
  <si>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</si>
  <si>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</si>
  <si>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</si>
  <si>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</si>
  <si>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</si>
  <si>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</si>
  <si>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</si>
  <si>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</si>
  <si>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</si>
  <si>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</si>
  <si>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</si>
  <si>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</si>
  <si>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</si>
  <si>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</si>
  <si>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</si>
  <si>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</si>
  <si>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</si>
  <si>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</si>
  <si>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</si>
  <si>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</si>
  <si>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</si>
  <si>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</si>
  <si>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</si>
  <si>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</si>
  <si>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</si>
  <si>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</si>
  <si>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</si>
  <si>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</si>
  <si>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</si>
  <si>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</si>
  <si>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</si>
  <si>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</si>
  <si>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</si>
  <si>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</si>
  <si>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</si>
  <si>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</si>
  <si>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</si>
  <si>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IO 01 Splašková kanalizace</t>
  </si>
  <si>
    <t>STA</t>
  </si>
  <si>
    <t>1</t>
  </si>
  <si>
    <t>{c5517d12-28c8-40e7-a64e-3c5089fa8f0b}</t>
  </si>
  <si>
    <t>2</t>
  </si>
  <si>
    <t>03</t>
  </si>
  <si>
    <t>Oprava povrchů</t>
  </si>
  <si>
    <t>{b84e75bf-4ce3-4b7b-8761-2d0634213bee}</t>
  </si>
  <si>
    <t>04</t>
  </si>
  <si>
    <t>VRN</t>
  </si>
  <si>
    <t>{08cc77ff-20ad-4fb0-b447-85a49903fc41}</t>
  </si>
  <si>
    <t>KRYCÍ LIST SOUPISU PRACÍ</t>
  </si>
  <si>
    <t>Objekt:</t>
  </si>
  <si>
    <t>01 - IO 01 Splašková kanalizace</t>
  </si>
  <si>
    <t>Varnsdorf</t>
  </si>
  <si>
    <t>Město Varnsdorf</t>
  </si>
  <si>
    <t>Ing. Folbrecht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</si>
  <si>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</si>
  <si>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</si>
  <si>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</si>
  <si>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</si>
  <si>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</si>
  <si>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</si>
  <si>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</si>
  <si>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</si>
  <si>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</si>
  <si>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</si>
  <si>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</si>
  <si>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</si>
  <si>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</si>
  <si>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</si>
  <si>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</si>
  <si>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</si>
  <si>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</si>
  <si>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</si>
  <si>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</si>
  <si>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</si>
  <si>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</si>
  <si>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</si>
  <si>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</si>
  <si>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</si>
  <si>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</si>
  <si>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</si>
  <si>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</si>
  <si>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</si>
  <si>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</si>
  <si>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</si>
  <si>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</si>
  <si>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</si>
  <si>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2023 02</t>
  </si>
  <si>
    <t>4</t>
  </si>
  <si>
    <t>-2057764289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</si>
  <si>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</si>
  <si>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</si>
  <si>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119001406</t>
  </si>
  <si>
    <t>Dočasné zajištění potrubí z PE DN přes 200 do 500 mm</t>
  </si>
  <si>
    <t>-486193479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</si>
  <si>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</si>
  <si>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3</t>
  </si>
  <si>
    <t>119001421</t>
  </si>
  <si>
    <t>Dočasné zajištění kabelů a kabelových tratí ze 3 volně ložených kabelů</t>
  </si>
  <si>
    <t>-925251831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</si>
  <si>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</si>
  <si>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119003131</t>
  </si>
  <si>
    <t>Výstražná páska pro zabezpečení výkopu zřízení</t>
  </si>
  <si>
    <t>1076854945</t>
  </si>
  <si>
    <t>Pomocné konstrukce při zabezpečení výkopu svislé výstražná páska zřízení</t>
  </si>
  <si>
    <t>5</t>
  </si>
  <si>
    <t>119003132</t>
  </si>
  <si>
    <t>Výstražná páska pro zabezpečení výkopu odstranění</t>
  </si>
  <si>
    <t>1289507851</t>
  </si>
  <si>
    <t>Pomocné konstrukce při zabezpečení výkopu svislé výstražná páska odstranění</t>
  </si>
  <si>
    <t>6</t>
  </si>
  <si>
    <t>119003141</t>
  </si>
  <si>
    <t>Bezpečnostní stavební plot plastový výšky do 1 m pro zabezpečení výkopu zřízení</t>
  </si>
  <si>
    <t>443326657</t>
  </si>
  <si>
    <t>Pomocné konstrukce při zabezpečení výkopu svislé plastový plot zřízení</t>
  </si>
  <si>
    <t>7</t>
  </si>
  <si>
    <t>119003142</t>
  </si>
  <si>
    <t>Bezpečnostní stavební plot plastový výšky do 1 m pro zabezpečení výkopu odstranění</t>
  </si>
  <si>
    <t>-1023977298</t>
  </si>
  <si>
    <t>Pomocné konstrukce při zabezpečení výkopu svislé plastový plot odstranění</t>
  </si>
  <si>
    <t>8</t>
  </si>
  <si>
    <t>119004111</t>
  </si>
  <si>
    <t>Bezpečný vstup nebo výstup z výkopu pomocí žebříku zřízení</t>
  </si>
  <si>
    <t>704630318</t>
  </si>
  <si>
    <t>Pomocné konstrukce při zabezpečení výkopu bezpečný vstup nebo výstup žebříkem zřízení</t>
  </si>
  <si>
    <t>9</t>
  </si>
  <si>
    <t>119004112</t>
  </si>
  <si>
    <t>Bezpečný vstup nebo výstup z výkopu pomocí žebříku odstranění</t>
  </si>
  <si>
    <t>941268167</t>
  </si>
  <si>
    <t>Pomocné konstrukce při zabezpečení výkopu bezpečný vstup nebo výstup žebříkem odstranění</t>
  </si>
  <si>
    <t>10</t>
  </si>
  <si>
    <t>132212331</t>
  </si>
  <si>
    <t>Hloubení nezapažených rýh šířky do 2000 mm v soudržných horninách třídy těžitelnosti I skupiny 3 ručně</t>
  </si>
  <si>
    <t>m3</t>
  </si>
  <si>
    <t>588192767</t>
  </si>
  <si>
    <t>Hloubení nezapažených rýh šířky přes 800 do 2 000 mm ručně s urovnáním dna do předepsaného profilu a spádu v hornině třídy těžitelnosti I skupiny 3 soudržných</t>
  </si>
  <si>
    <t>P</t>
  </si>
  <si>
    <t>Poznámka k položce:_x000D_
kopané sondy, dokopávky</t>
  </si>
  <si>
    <t>11</t>
  </si>
  <si>
    <t>132251254</t>
  </si>
  <si>
    <t>Hloubení rýh nezapažených š do 2000 mm v hornině třídy těžitelnosti I skupiny 3 objem do 500 m3 strojně</t>
  </si>
  <si>
    <t>-1211413343</t>
  </si>
  <si>
    <t>Hloubení nezapažených rýh šířky přes 800 do 2 000 mm strojně s urovnáním dna do předepsaného profilu a spádu v hornině třídy těžitelnosti I skupiny 3 přes 100 do 500 m3</t>
  </si>
  <si>
    <t>VV</t>
  </si>
  <si>
    <t>176*1,05*(2,2+2,2+2,12+2,11+2,12+2,11+2,12+2,11+1,96)/9</t>
  </si>
  <si>
    <t>24*1*2"přípojky</t>
  </si>
  <si>
    <t>2*1*2,2*8"šachty</t>
  </si>
  <si>
    <t>Součet</t>
  </si>
  <si>
    <t>474,36*0,5 'Přepočtené koeficientem množství</t>
  </si>
  <si>
    <t>132351254</t>
  </si>
  <si>
    <t>Hloubení rýh nezapažených š do 2000 mm v hornině třídy těžitelnosti II skupiny 4 objem do 500 m3 strojně</t>
  </si>
  <si>
    <t>1537260405</t>
  </si>
  <si>
    <t>Hloubení nezapažených rýh šířky přes 800 do 2 000 mm strojně s urovnáním dna do předepsaného profilu a spádu v hornině třídy těžitelnosti II skupiny 4 přes 100 do 500 m3</t>
  </si>
  <si>
    <t>13</t>
  </si>
  <si>
    <t>139001101</t>
  </si>
  <si>
    <t>Příplatek za ztížení vykopávky v blízkosti podzemního vedení</t>
  </si>
  <si>
    <t>-1810849007</t>
  </si>
  <si>
    <t>Příplatek k cenám hloubených vykopávek za ztížení vykopávky v blízkosti podzemního vedení nebo výbušnin pro jakoukoliv třídu horniny</t>
  </si>
  <si>
    <t>237,18*2*0,05</t>
  </si>
  <si>
    <t>14</t>
  </si>
  <si>
    <t>151101101</t>
  </si>
  <si>
    <t>Zřízení příložného pažení a rozepření stěn rýh hl do 2 m</t>
  </si>
  <si>
    <t>m2</t>
  </si>
  <si>
    <t>-725593556</t>
  </si>
  <si>
    <t>Zřízení pažení a rozepření stěn rýh pro podzemní vedení příložné pro jakoukoliv mezerovitost, hloubky do 2 m</t>
  </si>
  <si>
    <t>(176+10)*2,55</t>
  </si>
  <si>
    <t>24*2*2</t>
  </si>
  <si>
    <t>15</t>
  </si>
  <si>
    <t>151101111</t>
  </si>
  <si>
    <t>Odstranění příložného pažení a rozepření stěn rýh hl do 2 m</t>
  </si>
  <si>
    <t>-110001430</t>
  </si>
  <si>
    <t>Odstranění pažení a rozepření stěn rýh pro podzemní vedení s uložením materiálu na vzdálenost do 3 m od kraje výkopu příložné, hloubky do 2 m</t>
  </si>
  <si>
    <t>16</t>
  </si>
  <si>
    <t>162751117</t>
  </si>
  <si>
    <t>Vodorovné přemístění do 10000 m výkopku/sypaniny z horniny třídy těžitelnosti I, skupiny 1 až 3</t>
  </si>
  <si>
    <t>-393846311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</si>
  <si>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</si>
  <si>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237,18*2+2,5</t>
  </si>
  <si>
    <t>17</t>
  </si>
  <si>
    <t>162751119</t>
  </si>
  <si>
    <t>Příplatek k vodorovnému přemístění výkopku/sypaniny z horniny třídy těžitelnosti I, skupiny 1 až 3 ZKD 1000 m přes 10000 m</t>
  </si>
  <si>
    <t>739785247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</si>
  <si>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</si>
  <si>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476,86</t>
  </si>
  <si>
    <t>476,86*25 'Přepočtené koeficientem množství</t>
  </si>
  <si>
    <t>18</t>
  </si>
  <si>
    <t>171201231</t>
  </si>
  <si>
    <t>Poplatek za uložení zeminy a kamení na recyklační skládce (skládkovné) kód odpadu 17 05 04</t>
  </si>
  <si>
    <t>t</t>
  </si>
  <si>
    <t>1544200670</t>
  </si>
  <si>
    <t>Poplatek za uložení stavebního odpadu na recyklační skládce (skládkovné) zeminy a kamení zatříděného do Katalogu odpadů pod kódem 17 05 04</t>
  </si>
  <si>
    <t>476,86+2,5</t>
  </si>
  <si>
    <t>479,36*1,8 'Přepočtené koeficientem množství</t>
  </si>
  <si>
    <t>19</t>
  </si>
  <si>
    <t>174101101</t>
  </si>
  <si>
    <t>Zásyp jam, šachet rýh nebo kolem objektů sypaninou se zhutněním</t>
  </si>
  <si>
    <t>-1169078628</t>
  </si>
  <si>
    <t>Zásyp sypaninou z jakékoliv horniny strojně s uložením výkopku ve vrstvách se zhutněním jam, šachet, rýh nebo kolem objektů v těchto vykopávkách</t>
  </si>
  <si>
    <t>476,86-20,88-115,386+17,322</t>
  </si>
  <si>
    <t>20</t>
  </si>
  <si>
    <t>M</t>
  </si>
  <si>
    <t>58331200</t>
  </si>
  <si>
    <t>štěrkopísek netříděný</t>
  </si>
  <si>
    <t>1213676041</t>
  </si>
  <si>
    <t>357,916*1,8 'Přepočtené koeficientem množství</t>
  </si>
  <si>
    <t>175151101</t>
  </si>
  <si>
    <t>Obsypání potrubí strojně sypaninou bez prohození, uloženou do 3 m</t>
  </si>
  <si>
    <t>284863523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</si>
  <si>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</si>
  <si>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176*1,05*0,655</t>
  </si>
  <si>
    <t>-(PI*0,177*0,177*176)</t>
  </si>
  <si>
    <t>24*1*0,486</t>
  </si>
  <si>
    <t>22</t>
  </si>
  <si>
    <t>58337303</t>
  </si>
  <si>
    <t>štěrkopísek frakce 0/8</t>
  </si>
  <si>
    <t>1284868152</t>
  </si>
  <si>
    <t>115,386*2 'Přepočtené koeficientem množství</t>
  </si>
  <si>
    <t>Svislé a kompletní konstrukce</t>
  </si>
  <si>
    <t>23</t>
  </si>
  <si>
    <t>359901211</t>
  </si>
  <si>
    <t>Monitoring stoky jakékoli výšky na nové kanalizaci</t>
  </si>
  <si>
    <t>1250022088</t>
  </si>
  <si>
    <t>Monitoring stok (kamerový systém) jakékoli výšky nová kanalizace</t>
  </si>
  <si>
    <t>Vodorovné konstrukce</t>
  </si>
  <si>
    <t>24</t>
  </si>
  <si>
    <t>451572111</t>
  </si>
  <si>
    <t>Lože pod potrubí otevřený výkop z kameniva drobného těženého</t>
  </si>
  <si>
    <t>560424300</t>
  </si>
  <si>
    <t>Lože pod potrubí, stoky a drobné objekty v otevřeném výkopu z kameniva drobného těženého 0 až 4 mm</t>
  </si>
  <si>
    <t>176*1,05*0,1</t>
  </si>
  <si>
    <t>24*1*0,1</t>
  </si>
  <si>
    <t>25</t>
  </si>
  <si>
    <t>452386111</t>
  </si>
  <si>
    <t>Vyrovnávací prstence z betonu prostého tř. C 25/30 v do 100 mm</t>
  </si>
  <si>
    <t>kus</t>
  </si>
  <si>
    <t>-1249140269</t>
  </si>
  <si>
    <t>Podkladní a vyrovnávací konstrukce z betonu vyrovnávací prstence z prostého betonu tř. C 25/30 pod poklopy a mříže, výšky do 100 mm</t>
  </si>
  <si>
    <t>Trubní vedení</t>
  </si>
  <si>
    <t>26</t>
  </si>
  <si>
    <t>831312121</t>
  </si>
  <si>
    <t>Montáž potrubí z trub kameninových hrdlových s integrovaným těsněním výkop sklon do 20 % DN 150</t>
  </si>
  <si>
    <t>1058354325</t>
  </si>
  <si>
    <t>Montáž potrubí z trub kameninových hrdlových s integrovaným těsněním v otevřeném výkopu ve sklonu do 20 % DN 150</t>
  </si>
  <si>
    <t>27</t>
  </si>
  <si>
    <t>59710675</t>
  </si>
  <si>
    <t>trouba kameninová glazovaná DN 150 dl 1,50m spojovací systém F</t>
  </si>
  <si>
    <t>-1528524309</t>
  </si>
  <si>
    <t>24*1,015 'Přepočtené koeficientem množství</t>
  </si>
  <si>
    <t>28</t>
  </si>
  <si>
    <t>831372121</t>
  </si>
  <si>
    <t>Montáž potrubí z trub kameninových hrdlových s integrovaným těsněním výkop sklon do 20 % DN 300</t>
  </si>
  <si>
    <t>-545476675</t>
  </si>
  <si>
    <t>Montáž potrubí z trub kameninových hrdlových s integrovaným těsněním v otevřeném výkopu ve sklonu do 20 % DN 300</t>
  </si>
  <si>
    <t>29</t>
  </si>
  <si>
    <t>59710711</t>
  </si>
  <si>
    <t>trouba kameninová glazovaná DN 300 dl 2,50m spojovací systém C Třída 160</t>
  </si>
  <si>
    <t>1148451619</t>
  </si>
  <si>
    <t>176*1,015 'Přepočtené koeficientem množství</t>
  </si>
  <si>
    <t>30</t>
  </si>
  <si>
    <t>837371221</t>
  </si>
  <si>
    <t>Montáž kameninových tvarovek odbočných s integrovaným těsněním otevřený výkop DN 300</t>
  </si>
  <si>
    <t>-1428517887</t>
  </si>
  <si>
    <t>Montáž kameninových tvarovek na potrubí z trub kameninových v otevřeném výkopu s integrovaným těsněním odbočných DN 300</t>
  </si>
  <si>
    <t>31</t>
  </si>
  <si>
    <t>59711770</t>
  </si>
  <si>
    <t>odbočka kameninová glazovaná jednoduchá kolmá DN 300/150 dl 500mm spojovací systém C/F tř.160/-</t>
  </si>
  <si>
    <t>-387699502</t>
  </si>
  <si>
    <t>1*1,015 'Přepočtené koeficientem množství</t>
  </si>
  <si>
    <t>32</t>
  </si>
  <si>
    <t>837372221</t>
  </si>
  <si>
    <t>Montáž kameninových tvarovek jednoosých s integrovaným těsněním otevřený výkop DN 300</t>
  </si>
  <si>
    <t>1070610539</t>
  </si>
  <si>
    <t>Montáž kameninových tvarovek na potrubí z trub kameninových v otevřeném výkopu s integrovaným těsněním jednoosých DN 300</t>
  </si>
  <si>
    <t>33</t>
  </si>
  <si>
    <t>59710849</t>
  </si>
  <si>
    <t>trouba kameninová glazovaná zkrácená DN 300 dl 60(75)cm třída 160 spojovací systém C</t>
  </si>
  <si>
    <t>-1564255467</t>
  </si>
  <si>
    <t>8*1,015 'Přepočtené koeficientem množství</t>
  </si>
  <si>
    <t>34</t>
  </si>
  <si>
    <t>59710879</t>
  </si>
  <si>
    <t>trouba kameninová glazovaná zkrácená bez hrdla DN 300 dl 60(75)cm třída 160 spojovací systém C</t>
  </si>
  <si>
    <t>1996593073</t>
  </si>
  <si>
    <t>35</t>
  </si>
  <si>
    <t>871444R</t>
  </si>
  <si>
    <t>Napojení do stávající šachty</t>
  </si>
  <si>
    <t>-1019372494</t>
  </si>
  <si>
    <t>Napojení do šachty</t>
  </si>
  <si>
    <t>36</t>
  </si>
  <si>
    <t>892372121</t>
  </si>
  <si>
    <t>Tlaková zkouška vzduchem potrubí DN 300 těsnícím vakem ucpávkovým</t>
  </si>
  <si>
    <t>úsek</t>
  </si>
  <si>
    <t>529298852</t>
  </si>
  <si>
    <t>Tlakové zkoušky vzduchem těsnícími vaky ucpávkovými DN 300</t>
  </si>
  <si>
    <t>37</t>
  </si>
  <si>
    <t>894410102</t>
  </si>
  <si>
    <t>Osazení betonových dílců pro kanalizační šachty DN 1000 šachtové dno výšky 800 mm</t>
  </si>
  <si>
    <t>-1560059167</t>
  </si>
  <si>
    <t>Osazení betonových dílců šachet kanalizačních dno DN 1000, výšky 800 mm</t>
  </si>
  <si>
    <t>38</t>
  </si>
  <si>
    <t>59224338</t>
  </si>
  <si>
    <t>dno betonové šachty kanalizační přímé 100x80x50cm</t>
  </si>
  <si>
    <t>-84769690</t>
  </si>
  <si>
    <t>39</t>
  </si>
  <si>
    <t>894410211</t>
  </si>
  <si>
    <t>Osazení betonových dílců pro kanalizační šachty DN 1000 skruž rovná výšky 250 mm</t>
  </si>
  <si>
    <t>88726416</t>
  </si>
  <si>
    <t>Osazení betonových dílců šachet kanalizačních skruž rovná DN 1000, výšky 250 mm</t>
  </si>
  <si>
    <t>40</t>
  </si>
  <si>
    <t>59224066</t>
  </si>
  <si>
    <t>skruž betonová DN 1000x250 PS, 100x25x12cm</t>
  </si>
  <si>
    <t>-413927831</t>
  </si>
  <si>
    <t>41</t>
  </si>
  <si>
    <t>894410212</t>
  </si>
  <si>
    <t>Osazení betonových dílců pro kanalizační šachty DN 1000 skruž rovná výšky 500 mm</t>
  </si>
  <si>
    <t>-1095932911</t>
  </si>
  <si>
    <t>Osazení betonových dílců šachet kanalizačních skruž rovná DN 1000, výšky 500 mm</t>
  </si>
  <si>
    <t>42</t>
  </si>
  <si>
    <t>59224068</t>
  </si>
  <si>
    <t>skruž betonová DN 1000x500 PS, 100x50x12cm</t>
  </si>
  <si>
    <t>-443416068</t>
  </si>
  <si>
    <t>43</t>
  </si>
  <si>
    <t>894410213</t>
  </si>
  <si>
    <t>Osazení betonových dílců pro kanalizační šachty DN 1000 skruž rovná výšky 1000 mm</t>
  </si>
  <si>
    <t>1920707809</t>
  </si>
  <si>
    <t>Osazení betonových dílců šachet kanalizačních skruž rovná DN 1000, výšky 1000 mm</t>
  </si>
  <si>
    <t>44</t>
  </si>
  <si>
    <t>59224070</t>
  </si>
  <si>
    <t>skruž betonová DN 1000x1000 PS, 100x100x12cm</t>
  </si>
  <si>
    <t>776954126</t>
  </si>
  <si>
    <t>45</t>
  </si>
  <si>
    <t>894410232</t>
  </si>
  <si>
    <t>Osazení betonových dílců pro kanalizační šachty DN 1000 skruž přechodová (konus)</t>
  </si>
  <si>
    <t>987099898</t>
  </si>
  <si>
    <t>Osazení betonových dílců šachet kanalizačních skruž přechodová (konus) DN 1000</t>
  </si>
  <si>
    <t>46</t>
  </si>
  <si>
    <t>59224312</t>
  </si>
  <si>
    <t>kónus šachetní betonový kapsové plastové stupadlo 100x62,5x58cm</t>
  </si>
  <si>
    <t>307711325</t>
  </si>
  <si>
    <t>47</t>
  </si>
  <si>
    <t>899104112</t>
  </si>
  <si>
    <t>Osazení poklopů litinových nebo ocelových včetně rámů pro třídu zatížení D400, E600</t>
  </si>
  <si>
    <t>1454367427</t>
  </si>
  <si>
    <t>Osazení poklopů litinových a ocelových včetně rámů pro třídu zatížení D400, E600</t>
  </si>
  <si>
    <t>48</t>
  </si>
  <si>
    <t>55241003</t>
  </si>
  <si>
    <t>poklop kanalizační betonový, litinový rám 160mm, D 400 bez odvětrání</t>
  </si>
  <si>
    <t>631722572</t>
  </si>
  <si>
    <t>998</t>
  </si>
  <si>
    <t>Přesun hmot</t>
  </si>
  <si>
    <t>49</t>
  </si>
  <si>
    <t>998275101</t>
  </si>
  <si>
    <t>Přesun hmot pro trubní vedení z trub kameninových otevřený výkop</t>
  </si>
  <si>
    <t>-1036555990</t>
  </si>
  <si>
    <t>Přesun hmot pro trubní vedení hloubené z trub kameninových pro kanalizace v otevřeném výkopu dopravní vzdálenost do 15 m</t>
  </si>
  <si>
    <t>03 - Oprava povrchů</t>
  </si>
  <si>
    <t xml:space="preserve">    5 - Komunikace pozemní</t>
  </si>
  <si>
    <t xml:space="preserve">    9 - Ostatní konstrukce a práce, bourání</t>
  </si>
  <si>
    <t xml:space="preserve">    997 - Přesun sutě</t>
  </si>
  <si>
    <t>113106123</t>
  </si>
  <si>
    <t>Rozebrání dlažeb ze zámkových dlaždic komunikací pro pěší ručně</t>
  </si>
  <si>
    <t>-1024169879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</si>
  <si>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</si>
  <si>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3,82*0,5 'Přepočtené koeficientem množství</t>
  </si>
  <si>
    <t>113107163</t>
  </si>
  <si>
    <t>Odstranění podkladu z kameniva drceného tl přes 200 do 300 mm strojně pl přes 50 do 200 m2</t>
  </si>
  <si>
    <t>784467237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</si>
  <si>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</si>
  <si>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160*2,1</t>
  </si>
  <si>
    <t>6,83"krajnice</t>
  </si>
  <si>
    <t>342,83*0,5 'Přepočtené koeficientem množství</t>
  </si>
  <si>
    <t>113107181</t>
  </si>
  <si>
    <t>Odstranění podkladu živičného tl do 50 mm strojně pl přes 50 do 200 m2</t>
  </si>
  <si>
    <t>671548142</t>
  </si>
  <si>
    <t>Odstranění podkladů nebo krytů strojně plochy jednotlivě přes 50 m2 do 200 m2 s přemístěním hmot na skládku na vzdálenost do 20 m nebo s naložením na dopravní prostředek živičných, o tl. vrstvy do 50 mm</t>
  </si>
  <si>
    <t>606,61*0,5 'Přepočtené koeficientem množství</t>
  </si>
  <si>
    <t>113154122</t>
  </si>
  <si>
    <t>Frézování živičného krytu tl 40 mm pruh š přes 0,5 do 1 m pl do 500 m2 bez překážek v trase</t>
  </si>
  <si>
    <t>-794890147</t>
  </si>
  <si>
    <t>Frézování živičného podkladu nebo krytu s naložením na dopravní prostředek plochy do 500 m2 bez překážek v trase pruhu šířky přes 0,5 m do 1 m, tloušťky vrstvy 40 mm</t>
  </si>
  <si>
    <t>160*2,6</t>
  </si>
  <si>
    <t>416*0,5 'Přepočtené koeficientem množství</t>
  </si>
  <si>
    <t>121151123</t>
  </si>
  <si>
    <t>Sejmutí ornice plochy přes 500 m2 tl vrstvy do 200 mm strojně</t>
  </si>
  <si>
    <t>410874384</t>
  </si>
  <si>
    <t>Sejmutí ornice strojně při souvislé ploše přes 500 m2, tl. vrstvy do 200 mm</t>
  </si>
  <si>
    <t>69,24*0,5 'Přepočtené koeficientem množství</t>
  </si>
  <si>
    <t>181351113</t>
  </si>
  <si>
    <t>Rozprostření ornice tl vrstvy do 200 mm pl přes 500 m2 v rovině nebo ve svahu do 1:5 strojně</t>
  </si>
  <si>
    <t>-1174990761</t>
  </si>
  <si>
    <t>Rozprostření a urovnání ornice v rovině nebo ve svahu sklonu do 1:5 strojně při souvislé ploše přes 500 m2, tl. vrstvy do 200 mm</t>
  </si>
  <si>
    <t>181411121</t>
  </si>
  <si>
    <t>Založení lučního trávníku výsevem pl do 1000 m2 v rovině a ve svahu do 1:5</t>
  </si>
  <si>
    <t>948517236</t>
  </si>
  <si>
    <t>Založení trávníku na půdě předem připravené plochy do 1000 m2 výsevem včetně utažení lučního v rovině nebo na svahu do 1:5</t>
  </si>
  <si>
    <t>00572472</t>
  </si>
  <si>
    <t>osivo směs travní krajinná-rovinná</t>
  </si>
  <si>
    <t>kg</t>
  </si>
  <si>
    <t>627412800</t>
  </si>
  <si>
    <t>69,24/2</t>
  </si>
  <si>
    <t>34,62*0,02 'Přepočtené koeficientem množství</t>
  </si>
  <si>
    <t>181951111</t>
  </si>
  <si>
    <t>Úprava pláně v hornině třídy těžitelnosti I skupiny 1 až 3 bez zhutnění strojně</t>
  </si>
  <si>
    <t>-1058791130</t>
  </si>
  <si>
    <t>Úprava pláně vyrovnáním výškových rozdílů strojně v hornině třídy těžitelnosti I, skupiny 1 až 3 bez zhutnění</t>
  </si>
  <si>
    <t>181951112</t>
  </si>
  <si>
    <t>Úprava pláně v hornině třídy těžitelnosti I skupiny 1 až 3 se zhutněním strojně</t>
  </si>
  <si>
    <t>-418144679</t>
  </si>
  <si>
    <t>Úprava pláně vyrovnáním výškových rozdílů strojně v hornině třídy těžitelnosti I, skupiny 1 až 3 se zhutněním</t>
  </si>
  <si>
    <t>200*0,5 'Přepočtené koeficientem množství</t>
  </si>
  <si>
    <t>Komunikace pozemní</t>
  </si>
  <si>
    <t>564861111</t>
  </si>
  <si>
    <t>Podklad ze štěrkodrtě ŠD plochy přes 100 m2 tl 200 mm</t>
  </si>
  <si>
    <t>-1234832418</t>
  </si>
  <si>
    <t>Podklad ze štěrkodrti ŠD s rozprostřením a zhutněním plochy přes 100 m2, po zhutnění tl. 200 mm</t>
  </si>
  <si>
    <t>564871111</t>
  </si>
  <si>
    <t>Podklad ze štěrkodrtě ŠD tl 250 mm</t>
  </si>
  <si>
    <t>-493519757</t>
  </si>
  <si>
    <t>Podklad ze štěrkodrti ŠD  s rozprostřením a zhutněním, po zhutnění tl. 250 mm</t>
  </si>
  <si>
    <t>565135111</t>
  </si>
  <si>
    <t>Asfaltový beton vrstva podkladní ACP 16 (obalované kamenivo OKS) tl 50 mm š do 3 m</t>
  </si>
  <si>
    <t>-473930054</t>
  </si>
  <si>
    <t>Asfaltový beton vrstva podkladní ACP 16 (obalované kamenivo střednězrnné - OKS) s rozprostřením a zhutněním v pruhu šířky přes 1,5 do 3 m, po zhutnění tl. 50 mm</t>
  </si>
  <si>
    <t>416</t>
  </si>
  <si>
    <t>569903311</t>
  </si>
  <si>
    <t>Zřízení zemních krajnic se zhutněním</t>
  </si>
  <si>
    <t>1259519452</t>
  </si>
  <si>
    <t>Zřízení zemních krajnic z hornin jakékoliv třídy se zhutněním</t>
  </si>
  <si>
    <t>6,83*0,2</t>
  </si>
  <si>
    <t>1,366*0,5 'Přepočtené koeficientem množství</t>
  </si>
  <si>
    <t>573211107</t>
  </si>
  <si>
    <t>Postřik živičný spojovací z asfaltu v množství 0,30 kg/m2</t>
  </si>
  <si>
    <t>744440435</t>
  </si>
  <si>
    <t>Postřik spojovací PS bez posypu kamenivem z asfaltu silničního, v množství 0,30 kg/m2</t>
  </si>
  <si>
    <t>606,61+470,261+416</t>
  </si>
  <si>
    <t>1492,871*0,5 'Přepočtené koeficientem množství</t>
  </si>
  <si>
    <t>577134131</t>
  </si>
  <si>
    <t>Asfaltový beton vrstva obrusná ACO 11 (ABS) tř. I tl 40 mm š do 3 m z modifikovaného asfaltu</t>
  </si>
  <si>
    <t>-922022980</t>
  </si>
  <si>
    <t>Asfaltový beton vrstva obrusná ACO 11 (ABS)  s rozprostřením a se zhutněním z modifikovaného asfaltu v pruhu šířky přes do 1,5 do 3 m, po zhutnění tl. 40 mm</t>
  </si>
  <si>
    <t>577155132</t>
  </si>
  <si>
    <t>Asfaltový beton vrstva ložní ACL 16 (ABH) tl 60 mm š do 3 m z modifikovaného asfaltu</t>
  </si>
  <si>
    <t>-135283157</t>
  </si>
  <si>
    <t>Asfaltový beton vrstva ložní ACL 16 (ABH)  s rozprostřením a zhutněním z modifikovaného asfaltu v pruhu šířky přes 1,5 do 3 m, po zhutnění tl. 60 mm</t>
  </si>
  <si>
    <t>416/2,3*2,6</t>
  </si>
  <si>
    <t>470,261*0,5 'Přepočtené koeficientem množství</t>
  </si>
  <si>
    <t>596212312</t>
  </si>
  <si>
    <t>Kladení zámkové dlažby pozemních komunikací ručně tl do 100 mm skupiny A pl do 300 m2</t>
  </si>
  <si>
    <t>173873826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</si>
  <si>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do 300 m2</t>
  </si>
  <si>
    <t>59245296</t>
  </si>
  <si>
    <t>dlažba zámková tvaru I 200x165x100mm přírodní</t>
  </si>
  <si>
    <t>407287598</t>
  </si>
  <si>
    <t>3,82*0,51 'Přepočtené koeficientem množství</t>
  </si>
  <si>
    <t>Ostatní konstrukce a práce, bourání</t>
  </si>
  <si>
    <t>919112233</t>
  </si>
  <si>
    <t>Řezání spár pro vytvoření komůrky š 20 mm hl 40 mm pro těsnící zálivku v živičném krytu</t>
  </si>
  <si>
    <t>-622812706</t>
  </si>
  <si>
    <t>Řezání dilatačních spár v živičném krytu  vytvoření komůrky pro těsnící zálivku šířky 20 mm, hloubky 40 mm</t>
  </si>
  <si>
    <t>350</t>
  </si>
  <si>
    <t>350*0,5 'Přepočtené koeficientem množství</t>
  </si>
  <si>
    <t>919122132</t>
  </si>
  <si>
    <t>Těsnění spár zálivkou za tepla pro komůrky š 20 mm hl 40 mm s těsnicím profilem</t>
  </si>
  <si>
    <t>-1079720607</t>
  </si>
  <si>
    <t>Utěsnění dilatačních spár zálivkou za tepla  v cementobetonovém nebo živičném krytu včetně adhezního nátěru s těsnicím profilem pod zálivkou, pro komůrky šířky 20 mm, hloubky 40 mm</t>
  </si>
  <si>
    <t>919731121</t>
  </si>
  <si>
    <t>Zarovnání styčné plochy podkladu nebo krytu živičného tl do 50 mm</t>
  </si>
  <si>
    <t>367454723</t>
  </si>
  <si>
    <t>Zarovnání styčné plochy podkladu nebo krytu podél vybourané části komunikace nebo zpevněné plochy  živičné tl. do 50 mm</t>
  </si>
  <si>
    <t>350*2</t>
  </si>
  <si>
    <t>700*0,5 'Přepočtené koeficientem množství</t>
  </si>
  <si>
    <t>9198R</t>
  </si>
  <si>
    <t>Zkouška hutnění</t>
  </si>
  <si>
    <t>1687163988</t>
  </si>
  <si>
    <t>2*0,5 'Přepočtené koeficientem množství</t>
  </si>
  <si>
    <t>997</t>
  </si>
  <si>
    <t>Přesun sutě</t>
  </si>
  <si>
    <t>997221551</t>
  </si>
  <si>
    <t>Vodorovná doprava suti ze sypkých materiálů do 1 km</t>
  </si>
  <si>
    <t>-246971728</t>
  </si>
  <si>
    <t>Vodorovná doprava suti  bez naložení, ale se složením a s hrubým urovnáním ze sypkých materiálů, na vzdálenost do 1 km</t>
  </si>
  <si>
    <t>249,558*0,5 'Přepočtené koeficientem množství</t>
  </si>
  <si>
    <t>997221559</t>
  </si>
  <si>
    <t>Příplatek ZKD 1 km u vodorovné dopravy suti ze sypkých materiálů</t>
  </si>
  <si>
    <t>-339123349</t>
  </si>
  <si>
    <t>Vodorovná doprava suti  bez naložení, ale se složením a s hrubým urovnáním Příplatek k ceně za každý další i započatý 1 km přes 1 km</t>
  </si>
  <si>
    <t>249,558</t>
  </si>
  <si>
    <t>249,558*11 'Přepočtené koeficientem množství</t>
  </si>
  <si>
    <t>997221861</t>
  </si>
  <si>
    <t>Poplatek za uložení na recyklační skládce (skládkovné) stavebního odpadu z prostého betonu pod kódem 17 01 01</t>
  </si>
  <si>
    <t>1470317384</t>
  </si>
  <si>
    <t>Poplatek za uložení stavebního odpadu na recyklační skládce (skládkovné) z prostého betonu zatříděného do Katalogu odpadů pod kódem 17 01 01</t>
  </si>
  <si>
    <t>0,9*0,5 'Přepočtené koeficientem množství</t>
  </si>
  <si>
    <t>997221873</t>
  </si>
  <si>
    <t>820216641</t>
  </si>
  <si>
    <t>150,8</t>
  </si>
  <si>
    <t>150,8*0,5 'Přepočtené koeficientem množství</t>
  </si>
  <si>
    <t>997221875</t>
  </si>
  <si>
    <t>Poplatek za uložení stavebního odpadu na recyklační skládce (skládkovné) asfaltového bez obsahu dehtu zatříděného do Katalogu odpadů pod kódem 17 03 02</t>
  </si>
  <si>
    <t>2113837750</t>
  </si>
  <si>
    <t>97,8*0,5 'Přepočtené koeficientem množství</t>
  </si>
  <si>
    <t>998225111</t>
  </si>
  <si>
    <t>Přesun hmot pro pozemní komunikace s krytem z kamene, monolitickým betonovým nebo živičným</t>
  </si>
  <si>
    <t>-837548694</t>
  </si>
  <si>
    <t>Přesun hmot pro komunikace s krytem z kameniva, monolitickým betonovým nebo živičným  dopravní vzdálenost do 200 m jakékoliv délky objektu</t>
  </si>
  <si>
    <t>68,935*0,5 'Přepočtené koeficientem množství</t>
  </si>
  <si>
    <t>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</si>
  <si>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</si>
  <si>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</si>
  <si>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</si>
  <si>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</si>
  <si>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</si>
  <si>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</si>
  <si>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</si>
  <si>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</si>
  <si>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</si>
  <si>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</si>
  <si>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282204847</t>
  </si>
  <si>
    <t>012303000</t>
  </si>
  <si>
    <t>Geodetické práce po výstavbě</t>
  </si>
  <si>
    <t>172347990</t>
  </si>
  <si>
    <t>013254000</t>
  </si>
  <si>
    <t>Dokumentace skutečného provedení stavby</t>
  </si>
  <si>
    <t>-1336995500</t>
  </si>
  <si>
    <t>VRN3</t>
  </si>
  <si>
    <t>Zařízení staveniště</t>
  </si>
  <si>
    <t>032903000</t>
  </si>
  <si>
    <t>Náklady na provoz a údržbu vybavení staveniště</t>
  </si>
  <si>
    <t>1925921917</t>
  </si>
  <si>
    <t>034303000</t>
  </si>
  <si>
    <t>Dopravní značení na staveništi</t>
  </si>
  <si>
    <t>-1653107938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</si>
</sst>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8"/>
      <c r="BE5" s="178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8"/>
      <c r="BE6" s="179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9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9"/>
      <c r="BS8" s="15" t="s">
        <v>6</v>
      </c>
    </row>
    <row r="9" spans="1:74" ht="14.45" customHeight="1">
      <c r="B9" s="18"/>
      <c r="AR9" s="18"/>
      <c r="BE9" s="179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9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9"/>
      <c r="BS11" s="15" t="s">
        <v>6</v>
      </c>
    </row>
    <row r="12" spans="1:74" ht="6.95" customHeight="1">
      <c r="B12" s="18"/>
      <c r="AR12" s="18"/>
      <c r="BE12" s="179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79"/>
      <c r="BS13" s="15" t="s">
        <v>6</v>
      </c>
    </row>
    <row r="14" spans="1:74" ht="12.75">
      <c r="B14" s="18"/>
      <c r="E14" s="184" t="s">
        <v>29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27</v>
      </c>
      <c r="AN14" s="27" t="s">
        <v>29</v>
      </c>
      <c r="AR14" s="18"/>
      <c r="BE14" s="179"/>
      <c r="BS14" s="15" t="s">
        <v>6</v>
      </c>
    </row>
    <row r="15" spans="1:74" ht="6.95" customHeight="1">
      <c r="B15" s="18"/>
      <c r="AR15" s="18"/>
      <c r="BE15" s="179"/>
      <c r="BS15" s="15" t="s">
        <v>4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79"/>
      <c r="BS16" s="15" t="s">
        <v>4</v>
      </c>
    </row>
    <row r="17" spans="2:71" ht="18.399999999999999" customHeight="1">
      <c r="B17" s="18"/>
      <c r="E17" s="23" t="s">
        <v>26</v>
      </c>
      <c r="AK17" s="25" t="s">
        <v>27</v>
      </c>
      <c r="AN17" s="23" t="s">
        <v>1</v>
      </c>
      <c r="AR17" s="18"/>
      <c r="BE17" s="179"/>
      <c r="BS17" s="15" t="s">
        <v>31</v>
      </c>
    </row>
    <row r="18" spans="2:71" ht="6.95" customHeight="1">
      <c r="B18" s="18"/>
      <c r="AR18" s="18"/>
      <c r="BE18" s="179"/>
      <c r="BS18" s="15" t="s">
        <v>6</v>
      </c>
    </row>
    <row r="19" spans="2:7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179"/>
      <c r="BS19" s="15" t="s">
        <v>6</v>
      </c>
    </row>
    <row r="20" spans="2:71" ht="18.399999999999999" customHeight="1">
      <c r="B20" s="18"/>
      <c r="E20" s="23" t="s">
        <v>33</v>
      </c>
      <c r="AK20" s="25" t="s">
        <v>27</v>
      </c>
      <c r="AN20" s="23" t="s">
        <v>1</v>
      </c>
      <c r="AR20" s="18"/>
      <c r="BE20" s="179"/>
      <c r="BS20" s="15" t="s">
        <v>31</v>
      </c>
    </row>
    <row r="21" spans="2:71" ht="6.95" customHeight="1">
      <c r="B21" s="18"/>
      <c r="AR21" s="18"/>
      <c r="BE21" s="179"/>
    </row>
    <row r="22" spans="2:71" ht="12" customHeight="1">
      <c r="B22" s="18"/>
      <c r="D22" s="25" t="s">
        <v>34</v>
      </c>
      <c r="AR22" s="18"/>
      <c r="BE22" s="179"/>
    </row>
    <row r="23" spans="2:7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2:71" ht="6.95" customHeight="1">
      <c r="B24" s="18"/>
      <c r="AR24" s="18"/>
      <c r="BE24" s="17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R26" s="30"/>
      <c r="BE26" s="179"/>
    </row>
    <row r="27" spans="2:71" s="1" customFormat="1" ht="6.95" customHeight="1">
      <c r="B27" s="30"/>
      <c r="AR27" s="30"/>
      <c r="BE27" s="179"/>
    </row>
    <row r="28" spans="2:71" s="1" customFormat="1" ht="12.75">
      <c r="B28" s="30"/>
      <c r="L28" s="189" t="s">
        <v>36</v>
      </c>
      <c r="M28" s="189"/>
      <c r="N28" s="189"/>
      <c r="O28" s="189"/>
      <c r="P28" s="189"/>
      <c r="W28" s="189" t="s">
        <v>37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38</v>
      </c>
      <c r="AL28" s="189"/>
      <c r="AM28" s="189"/>
      <c r="AN28" s="189"/>
      <c r="AO28" s="189"/>
      <c r="AR28" s="30"/>
      <c r="BE28" s="179"/>
    </row>
    <row r="29" spans="2:71" s="2" customFormat="1" ht="14.45" customHeight="1">
      <c r="B29" s="34"/>
      <c r="D29" s="25" t="s">
        <v>39</v>
      </c>
      <c r="F29" s="25" t="s">
        <v>40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4"/>
      <c r="BE29" s="180"/>
    </row>
    <row r="30" spans="2:71" s="2" customFormat="1" ht="14.45" customHeight="1">
      <c r="B30" s="34"/>
      <c r="F30" s="25" t="s">
        <v>41</v>
      </c>
      <c r="L30" s="192">
        <v>0.12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4"/>
      <c r="BE30" s="180"/>
    </row>
    <row r="31" spans="2:71" s="2" customFormat="1" ht="14.45" hidden="1" customHeight="1">
      <c r="B31" s="34"/>
      <c r="F31" s="25" t="s">
        <v>42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80"/>
    </row>
    <row r="32" spans="2:71" s="2" customFormat="1" ht="14.45" hidden="1" customHeight="1">
      <c r="B32" s="34"/>
      <c r="F32" s="25" t="s">
        <v>43</v>
      </c>
      <c r="L32" s="192">
        <v>0.12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80"/>
    </row>
    <row r="33" spans="2:57" s="2" customFormat="1" ht="14.45" hidden="1" customHeight="1">
      <c r="B33" s="34"/>
      <c r="F33" s="25" t="s">
        <v>44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  <c r="BE33" s="180"/>
    </row>
    <row r="34" spans="2:57" s="1" customFormat="1" ht="6.95" customHeight="1">
      <c r="B34" s="30"/>
      <c r="AR34" s="30"/>
      <c r="BE34" s="179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3" t="s">
        <v>47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4"/>
      <c r="AM35" s="194"/>
      <c r="AN35" s="194"/>
      <c r="AO35" s="196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20240405</v>
      </c>
      <c r="AR84" s="46"/>
    </row>
    <row r="85" spans="1:91" s="4" customFormat="1" ht="36.950000000000003" customHeight="1">
      <c r="B85" s="47"/>
      <c r="C85" s="48" t="s">
        <v>16</v>
      </c>
      <c r="L85" s="197" t="str">
        <f>K6</f>
        <v>Splašková kanalizace Kladenská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Č. Kamenice</v>
      </c>
      <c r="AI87" s="25" t="s">
        <v>22</v>
      </c>
      <c r="AM87" s="199" t="str">
        <f>IF(AN8= "","",AN8)</f>
        <v>5. 4. 2024</v>
      </c>
      <c r="AN87" s="199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30</v>
      </c>
      <c r="AM89" s="200" t="str">
        <f>IF(E17="","",E17)</f>
        <v xml:space="preserve"> </v>
      </c>
      <c r="AN89" s="201"/>
      <c r="AO89" s="201"/>
      <c r="AP89" s="201"/>
      <c r="AR89" s="30"/>
      <c r="AS89" s="202" t="s">
        <v>55</v>
      </c>
      <c r="AT89" s="203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32</v>
      </c>
      <c r="AM90" s="200" t="str">
        <f>IF(E20="","",E20)</f>
        <v>J. Nešněra</v>
      </c>
      <c r="AN90" s="201"/>
      <c r="AO90" s="201"/>
      <c r="AP90" s="201"/>
      <c r="AR90" s="30"/>
      <c r="AS90" s="204"/>
      <c r="AT90" s="205"/>
      <c r="BD90" s="54"/>
    </row>
    <row r="91" spans="1:91" s="1" customFormat="1" ht="10.9" customHeight="1">
      <c r="B91" s="30"/>
      <c r="AR91" s="30"/>
      <c r="AS91" s="204"/>
      <c r="AT91" s="205"/>
      <c r="BD91" s="54"/>
    </row>
    <row r="92" spans="1:91" s="1" customFormat="1" ht="29.25" customHeight="1">
      <c r="B92" s="30"/>
      <c r="C92" s="206" t="s">
        <v>56</v>
      </c>
      <c r="D92" s="207"/>
      <c r="E92" s="207"/>
      <c r="F92" s="207"/>
      <c r="G92" s="207"/>
      <c r="H92" s="55"/>
      <c r="I92" s="208" t="s">
        <v>57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58</v>
      </c>
      <c r="AH92" s="207"/>
      <c r="AI92" s="207"/>
      <c r="AJ92" s="207"/>
      <c r="AK92" s="207"/>
      <c r="AL92" s="207"/>
      <c r="AM92" s="207"/>
      <c r="AN92" s="208" t="s">
        <v>59</v>
      </c>
      <c r="AO92" s="207"/>
      <c r="AP92" s="210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4">
        <f>ROUND(SUM(AG95:AG97),2)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5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13" t="s">
        <v>80</v>
      </c>
      <c r="E95" s="213"/>
      <c r="F95" s="213"/>
      <c r="G95" s="213"/>
      <c r="H95" s="213"/>
      <c r="I95" s="75"/>
      <c r="J95" s="213" t="s">
        <v>81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'01 - IO 01 Splašková kana...'!J30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76" t="s">
        <v>82</v>
      </c>
      <c r="AR95" s="73"/>
      <c r="AS95" s="77">
        <v>0</v>
      </c>
      <c r="AT95" s="78">
        <f>ROUND(SUM(AV95:AW95),2)</f>
        <v>0</v>
      </c>
      <c r="AU95" s="79">
        <f>'01 - IO 01 Splašková kana...'!P122</f>
        <v>0</v>
      </c>
      <c r="AV95" s="78">
        <f>'01 - IO 01 Splašková kana...'!J33</f>
        <v>0</v>
      </c>
      <c r="AW95" s="78">
        <f>'01 - IO 01 Splašková kana...'!J34</f>
        <v>0</v>
      </c>
      <c r="AX95" s="78">
        <f>'01 - IO 01 Splašková kana...'!J35</f>
        <v>0</v>
      </c>
      <c r="AY95" s="78">
        <f>'01 - IO 01 Splašková kana...'!J36</f>
        <v>0</v>
      </c>
      <c r="AZ95" s="78">
        <f>'01 - IO 01 Splašková kana...'!F33</f>
        <v>0</v>
      </c>
      <c r="BA95" s="78">
        <f>'01 - IO 01 Splašková kana...'!F34</f>
        <v>0</v>
      </c>
      <c r="BB95" s="78">
        <f>'01 - IO 01 Splašková kana...'!F35</f>
        <v>0</v>
      </c>
      <c r="BC95" s="78">
        <f>'01 - IO 01 Splašková kana...'!F36</f>
        <v>0</v>
      </c>
      <c r="BD95" s="80">
        <f>'01 - IO 01 Splašková kana...'!F37</f>
        <v>0</v>
      </c>
      <c r="BT95" s="81" t="s">
        <v>83</v>
      </c>
      <c r="BV95" s="81" t="s">
        <v>77</v>
      </c>
      <c r="BW95" s="81" t="s">
        <v>84</v>
      </c>
      <c r="BX95" s="81" t="s">
        <v>5</v>
      </c>
      <c r="CL95" s="81" t="s">
        <v>1</v>
      </c>
      <c r="CM95" s="81" t="s">
        <v>85</v>
      </c>
    </row>
    <row r="96" spans="1:91" s="6" customFormat="1" ht="16.5" customHeight="1">
      <c r="A96" s="72" t="s">
        <v>79</v>
      </c>
      <c r="B96" s="73"/>
      <c r="C96" s="74"/>
      <c r="D96" s="213" t="s">
        <v>86</v>
      </c>
      <c r="E96" s="213"/>
      <c r="F96" s="213"/>
      <c r="G96" s="213"/>
      <c r="H96" s="213"/>
      <c r="I96" s="75"/>
      <c r="J96" s="213" t="s">
        <v>87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'03 - Oprava povrchů'!J30</f>
        <v>0</v>
      </c>
      <c r="AH96" s="212"/>
      <c r="AI96" s="212"/>
      <c r="AJ96" s="212"/>
      <c r="AK96" s="212"/>
      <c r="AL96" s="212"/>
      <c r="AM96" s="212"/>
      <c r="AN96" s="211">
        <f>SUM(AG96,AT96)</f>
        <v>0</v>
      </c>
      <c r="AO96" s="212"/>
      <c r="AP96" s="212"/>
      <c r="AQ96" s="76" t="s">
        <v>82</v>
      </c>
      <c r="AR96" s="73"/>
      <c r="AS96" s="77">
        <v>0</v>
      </c>
      <c r="AT96" s="78">
        <f>ROUND(SUM(AV96:AW96),2)</f>
        <v>0</v>
      </c>
      <c r="AU96" s="79">
        <f>'03 - Oprava povrchů'!P122</f>
        <v>0</v>
      </c>
      <c r="AV96" s="78">
        <f>'03 - Oprava povrchů'!J33</f>
        <v>0</v>
      </c>
      <c r="AW96" s="78">
        <f>'03 - Oprava povrchů'!J34</f>
        <v>0</v>
      </c>
      <c r="AX96" s="78">
        <f>'03 - Oprava povrchů'!J35</f>
        <v>0</v>
      </c>
      <c r="AY96" s="78">
        <f>'03 - Oprava povrchů'!J36</f>
        <v>0</v>
      </c>
      <c r="AZ96" s="78">
        <f>'03 - Oprava povrchů'!F33</f>
        <v>0</v>
      </c>
      <c r="BA96" s="78">
        <f>'03 - Oprava povrchů'!F34</f>
        <v>0</v>
      </c>
      <c r="BB96" s="78">
        <f>'03 - Oprava povrchů'!F35</f>
        <v>0</v>
      </c>
      <c r="BC96" s="78">
        <f>'03 - Oprava povrchů'!F36</f>
        <v>0</v>
      </c>
      <c r="BD96" s="80">
        <f>'03 - Oprava povrchů'!F37</f>
        <v>0</v>
      </c>
      <c r="BT96" s="81" t="s">
        <v>83</v>
      </c>
      <c r="BV96" s="81" t="s">
        <v>77</v>
      </c>
      <c r="BW96" s="81" t="s">
        <v>88</v>
      </c>
      <c r="BX96" s="81" t="s">
        <v>5</v>
      </c>
      <c r="CL96" s="81" t="s">
        <v>1</v>
      </c>
      <c r="CM96" s="81" t="s">
        <v>85</v>
      </c>
    </row>
    <row r="97" spans="1:91" s="6" customFormat="1" ht="16.5" customHeight="1">
      <c r="A97" s="72" t="s">
        <v>79</v>
      </c>
      <c r="B97" s="73"/>
      <c r="C97" s="74"/>
      <c r="D97" s="213" t="s">
        <v>89</v>
      </c>
      <c r="E97" s="213"/>
      <c r="F97" s="213"/>
      <c r="G97" s="213"/>
      <c r="H97" s="213"/>
      <c r="I97" s="75"/>
      <c r="J97" s="213" t="s">
        <v>90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'04 - VRN'!J30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76" t="s">
        <v>82</v>
      </c>
      <c r="AR97" s="73"/>
      <c r="AS97" s="82">
        <v>0</v>
      </c>
      <c r="AT97" s="83">
        <f>ROUND(SUM(AV97:AW97),2)</f>
        <v>0</v>
      </c>
      <c r="AU97" s="84">
        <f>'04 - VRN'!P119</f>
        <v>0</v>
      </c>
      <c r="AV97" s="83">
        <f>'04 - VRN'!J33</f>
        <v>0</v>
      </c>
      <c r="AW97" s="83">
        <f>'04 - VRN'!J34</f>
        <v>0</v>
      </c>
      <c r="AX97" s="83">
        <f>'04 - VRN'!J35</f>
        <v>0</v>
      </c>
      <c r="AY97" s="83">
        <f>'04 - VRN'!J36</f>
        <v>0</v>
      </c>
      <c r="AZ97" s="83">
        <f>'04 - VRN'!F33</f>
        <v>0</v>
      </c>
      <c r="BA97" s="83">
        <f>'04 - VRN'!F34</f>
        <v>0</v>
      </c>
      <c r="BB97" s="83">
        <f>'04 - VRN'!F35</f>
        <v>0</v>
      </c>
      <c r="BC97" s="83">
        <f>'04 - VRN'!F36</f>
        <v>0</v>
      </c>
      <c r="BD97" s="85">
        <f>'04 - VRN'!F37</f>
        <v>0</v>
      </c>
      <c r="BT97" s="81" t="s">
        <v>83</v>
      </c>
      <c r="BV97" s="81" t="s">
        <v>77</v>
      </c>
      <c r="BW97" s="81" t="s">
        <v>91</v>
      </c>
      <c r="BX97" s="81" t="s">
        <v>5</v>
      </c>
      <c r="CL97" s="81" t="s">
        <v>1</v>
      </c>
      <c r="CM97" s="81" t="s">
        <v>85</v>
      </c>
    </row>
    <row r="98" spans="1:91" s="1" customFormat="1" ht="30" customHeight="1">
      <c r="B98" s="30"/>
      <c r="AR98" s="30"/>
    </row>
    <row r="99" spans="1:91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sheetProtection algorithmName="SHA-512" hashValue="ezVeePhnmscEnhfR11RLVYSol09CPv2vsUGsbObKfUYX7+ikUnEaYjYH32qXkrm5YG0ci0Nm77FoeHiFVE7jSQ==" saltValue="FZyty0Ine5FkjYdJk08cBCXKh5Y+KqLe/SbsrvgvdLGzpBibh86HFJ7kJ925PAoG21jUlr9rmEQ1zmfCReWB3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IO 01 Splašková kana...'!C2" display="/" xr:uid="{00000000-0004-0000-0000-000000000000}"/>
    <hyperlink ref="A96" location="'03 - Oprava povrchů'!C2" display="/" xr:uid="{00000000-0004-0000-0000-000001000000}"/>
    <hyperlink ref="A97" location="'04 - VR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92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6" t="str">
        <f>'Rekapitulace stavby'!K6</f>
        <v>Splašková kanalizace Kladenská</v>
      </c>
      <c r="F7" s="217"/>
      <c r="G7" s="217"/>
      <c r="H7" s="217"/>
      <c r="L7" s="18"/>
    </row>
    <row r="8" spans="2:46" s="1" customFormat="1" ht="12" customHeight="1">
      <c r="B8" s="30"/>
      <c r="D8" s="25" t="s">
        <v>93</v>
      </c>
      <c r="L8" s="30"/>
    </row>
    <row r="9" spans="2:46" s="1" customFormat="1" ht="16.5" customHeight="1">
      <c r="B9" s="30"/>
      <c r="E9" s="197" t="s">
        <v>94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95</v>
      </c>
      <c r="I12" s="25" t="s">
        <v>22</v>
      </c>
      <c r="J12" s="50" t="str">
        <f>'Rekapitulace stavby'!AN8</f>
        <v>5. 4. 2024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96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97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186" t="s">
        <v>1</v>
      </c>
      <c r="F27" s="186"/>
      <c r="G27" s="186"/>
      <c r="H27" s="18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ROUND((SUM(BE122:BE261)),  2)</f>
        <v>0</v>
      </c>
      <c r="I33" s="90">
        <v>0.21</v>
      </c>
      <c r="J33" s="89">
        <f>ROUND(((SUM(BE122:BE261))*I33),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ROUND((SUM(BF122:BF261)),  2)</f>
        <v>0</v>
      </c>
      <c r="I34" s="90">
        <v>0.12</v>
      </c>
      <c r="J34" s="89">
        <f>ROUND(((SUM(BF122:BF261))*I34),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ROUND((SUM(BG122:BG261)),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ROUND((SUM(BH122:BH261)),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ROUND((SUM(BI122:BI261)),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6" t="str">
        <f>E7</f>
        <v>Splašková kanalizace Kladenská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93</v>
      </c>
      <c r="L86" s="30"/>
    </row>
    <row r="87" spans="2:47" s="1" customFormat="1" ht="16.5" customHeight="1">
      <c r="B87" s="30"/>
      <c r="E87" s="197" t="str">
        <f>E9</f>
        <v>01 - IO 01 Splašková kanalizace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Varnsdorf</v>
      </c>
      <c r="I89" s="25" t="s">
        <v>22</v>
      </c>
      <c r="J89" s="50" t="str">
        <f>IF(J12="","",J12)</f>
        <v>5. 4. 2024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Varnsdorf</v>
      </c>
      <c r="I91" s="25" t="s">
        <v>30</v>
      </c>
      <c r="J91" s="28" t="str">
        <f>E21</f>
        <v>Ing. Folbrecht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J. Nešněra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J122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103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104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customHeight="1">
      <c r="B99" s="106"/>
      <c r="D99" s="107" t="s">
        <v>105</v>
      </c>
      <c r="E99" s="108"/>
      <c r="F99" s="108"/>
      <c r="G99" s="108"/>
      <c r="H99" s="108"/>
      <c r="I99" s="108"/>
      <c r="J99" s="109">
        <f>J196</f>
        <v>0</v>
      </c>
      <c r="L99" s="106"/>
    </row>
    <row r="100" spans="2:12" s="9" customFormat="1" ht="19.899999999999999" customHeight="1">
      <c r="B100" s="106"/>
      <c r="D100" s="107" t="s">
        <v>106</v>
      </c>
      <c r="E100" s="108"/>
      <c r="F100" s="108"/>
      <c r="G100" s="108"/>
      <c r="H100" s="108"/>
      <c r="I100" s="108"/>
      <c r="J100" s="109">
        <f>J199</f>
        <v>0</v>
      </c>
      <c r="L100" s="106"/>
    </row>
    <row r="101" spans="2:12" s="9" customFormat="1" ht="19.899999999999999" customHeight="1">
      <c r="B101" s="106"/>
      <c r="D101" s="107" t="s">
        <v>107</v>
      </c>
      <c r="E101" s="108"/>
      <c r="F101" s="108"/>
      <c r="G101" s="108"/>
      <c r="H101" s="108"/>
      <c r="I101" s="108"/>
      <c r="J101" s="109">
        <f>J207</f>
        <v>0</v>
      </c>
      <c r="L101" s="106"/>
    </row>
    <row r="102" spans="2:12" s="9" customFormat="1" ht="19.899999999999999" customHeight="1">
      <c r="B102" s="106"/>
      <c r="D102" s="107" t="s">
        <v>108</v>
      </c>
      <c r="E102" s="108"/>
      <c r="F102" s="108"/>
      <c r="G102" s="108"/>
      <c r="H102" s="108"/>
      <c r="I102" s="108"/>
      <c r="J102" s="109">
        <f>J259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109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6" t="str">
        <f>E7</f>
        <v>Splašková kanalizace Kladenská</v>
      </c>
      <c r="F112" s="217"/>
      <c r="G112" s="217"/>
      <c r="H112" s="217"/>
      <c r="L112" s="30"/>
    </row>
    <row r="113" spans="2:65" s="1" customFormat="1" ht="12" customHeight="1">
      <c r="B113" s="30"/>
      <c r="C113" s="25" t="s">
        <v>93</v>
      </c>
      <c r="L113" s="30"/>
    </row>
    <row r="114" spans="2:65" s="1" customFormat="1" ht="16.5" customHeight="1">
      <c r="B114" s="30"/>
      <c r="E114" s="197" t="str">
        <f>E9</f>
        <v>01 - IO 01 Splašková kanalizace</v>
      </c>
      <c r="F114" s="218"/>
      <c r="G114" s="218"/>
      <c r="H114" s="218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Varnsdorf</v>
      </c>
      <c r="I116" s="25" t="s">
        <v>22</v>
      </c>
      <c r="J116" s="50" t="str">
        <f>IF(J12="","",J12)</f>
        <v>5. 4. 2024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Město Varnsdorf</v>
      </c>
      <c r="I118" s="25" t="s">
        <v>30</v>
      </c>
      <c r="J118" s="28" t="str">
        <f>E21</f>
        <v>Ing. Folbrecht</v>
      </c>
      <c r="L118" s="30"/>
    </row>
    <row r="119" spans="2:65" s="1" customFormat="1" ht="15.2" customHeight="1">
      <c r="B119" s="30"/>
      <c r="C119" s="25" t="s">
        <v>28</v>
      </c>
      <c r="F119" s="23" t="str">
        <f>IF(E18="","",E18)</f>
        <v>Vyplň údaj</v>
      </c>
      <c r="I119" s="25" t="s">
        <v>32</v>
      </c>
      <c r="J119" s="28" t="str">
        <f>E24</f>
        <v>J. Nešněra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110</v>
      </c>
      <c r="D121" s="112" t="s">
        <v>60</v>
      </c>
      <c r="E121" s="112" t="s">
        <v>56</v>
      </c>
      <c r="F121" s="112" t="s">
        <v>57</v>
      </c>
      <c r="G121" s="112" t="s">
        <v>111</v>
      </c>
      <c r="H121" s="112" t="s">
        <v>112</v>
      </c>
      <c r="I121" s="112" t="s">
        <v>113</v>
      </c>
      <c r="J121" s="112" t="s">
        <v>100</v>
      </c>
      <c r="K121" s="113" t="s">
        <v>114</v>
      </c>
      <c r="L121" s="110"/>
      <c r="M121" s="57" t="s">
        <v>1</v>
      </c>
      <c r="N121" s="58" t="s">
        <v>39</v>
      </c>
      <c r="O121" s="58" t="s">
        <v>115</v>
      </c>
      <c r="P121" s="58" t="s">
        <v>116</v>
      </c>
      <c r="Q121" s="58" t="s">
        <v>117</v>
      </c>
      <c r="R121" s="58" t="s">
        <v>118</v>
      </c>
      <c r="S121" s="58" t="s">
        <v>119</v>
      </c>
      <c r="T121" s="59" t="s">
        <v>120</v>
      </c>
    </row>
    <row r="122" spans="2:65" s="1" customFormat="1" ht="22.9" customHeight="1">
      <c r="B122" s="30"/>
      <c r="C122" s="62" t="s">
        <v>121</v>
      </c>
      <c r="J122" s="114">
        <f>BK122</f>
        <v>0</v>
      </c>
      <c r="L122" s="30"/>
      <c r="M122" s="60"/>
      <c r="N122" s="51"/>
      <c r="O122" s="51"/>
      <c r="P122" s="115">
        <f>P123</f>
        <v>0</v>
      </c>
      <c r="Q122" s="51"/>
      <c r="R122" s="115">
        <f>R123</f>
        <v>694.05424700000003</v>
      </c>
      <c r="S122" s="51"/>
      <c r="T122" s="116">
        <f>T123</f>
        <v>0</v>
      </c>
      <c r="AT122" s="15" t="s">
        <v>74</v>
      </c>
      <c r="AU122" s="15" t="s">
        <v>102</v>
      </c>
      <c r="BK122" s="117">
        <f>BK123</f>
        <v>0</v>
      </c>
    </row>
    <row r="123" spans="2:65" s="11" customFormat="1" ht="25.9" customHeight="1">
      <c r="B123" s="118"/>
      <c r="D123" s="119" t="s">
        <v>74</v>
      </c>
      <c r="E123" s="120" t="s">
        <v>122</v>
      </c>
      <c r="F123" s="120" t="s">
        <v>123</v>
      </c>
      <c r="I123" s="121"/>
      <c r="J123" s="122">
        <f>BK123</f>
        <v>0</v>
      </c>
      <c r="L123" s="118"/>
      <c r="M123" s="123"/>
      <c r="P123" s="124">
        <f>P124+P196+P199+P207+P259</f>
        <v>0</v>
      </c>
      <c r="R123" s="124">
        <f>R124+R196+R199+R207+R259</f>
        <v>694.05424700000003</v>
      </c>
      <c r="T123" s="125">
        <f>T124+T196+T199+T207+T259</f>
        <v>0</v>
      </c>
      <c r="AR123" s="119" t="s">
        <v>83</v>
      </c>
      <c r="AT123" s="126" t="s">
        <v>74</v>
      </c>
      <c r="AU123" s="126" t="s">
        <v>75</v>
      </c>
      <c r="AY123" s="119" t="s">
        <v>124</v>
      </c>
      <c r="BK123" s="127">
        <f>BK124+BK196+BK199+BK207+BK259</f>
        <v>0</v>
      </c>
    </row>
    <row r="124" spans="2:65" s="11" customFormat="1" ht="22.9" customHeight="1">
      <c r="B124" s="118"/>
      <c r="D124" s="119" t="s">
        <v>74</v>
      </c>
      <c r="E124" s="128" t="s">
        <v>83</v>
      </c>
      <c r="F124" s="128" t="s">
        <v>125</v>
      </c>
      <c r="I124" s="121"/>
      <c r="J124" s="129">
        <f>BK124</f>
        <v>0</v>
      </c>
      <c r="L124" s="118"/>
      <c r="M124" s="123"/>
      <c r="P124" s="124">
        <f>SUM(P125:P195)</f>
        <v>0</v>
      </c>
      <c r="R124" s="124">
        <f>SUM(R125:R195)</f>
        <v>645.24591199999998</v>
      </c>
      <c r="T124" s="125">
        <f>SUM(T125:T195)</f>
        <v>0</v>
      </c>
      <c r="AR124" s="119" t="s">
        <v>83</v>
      </c>
      <c r="AT124" s="126" t="s">
        <v>74</v>
      </c>
      <c r="AU124" s="126" t="s">
        <v>83</v>
      </c>
      <c r="AY124" s="119" t="s">
        <v>124</v>
      </c>
      <c r="BK124" s="127">
        <f>SUM(BK125:BK195)</f>
        <v>0</v>
      </c>
    </row>
    <row r="125" spans="2:65" s="1" customFormat="1" ht="16.5" customHeight="1">
      <c r="B125" s="30"/>
      <c r="C125" s="130" t="s">
        <v>83</v>
      </c>
      <c r="D125" s="130" t="s">
        <v>126</v>
      </c>
      <c r="E125" s="131" t="s">
        <v>127</v>
      </c>
      <c r="F125" s="132" t="s">
        <v>128</v>
      </c>
      <c r="G125" s="133" t="s">
        <v>129</v>
      </c>
      <c r="H125" s="134">
        <v>7</v>
      </c>
      <c r="I125" s="135"/>
      <c r="J125" s="136">
        <f>ROUND(I125*H125,2)</f>
        <v>0</v>
      </c>
      <c r="K125" s="132" t="s">
        <v>130</v>
      </c>
      <c r="L125" s="30"/>
      <c r="M125" s="137" t="s">
        <v>1</v>
      </c>
      <c r="N125" s="138" t="s">
        <v>40</v>
      </c>
      <c r="P125" s="139">
        <f>O125*H125</f>
        <v>0</v>
      </c>
      <c r="Q125" s="139">
        <v>3.6900000000000002E-2</v>
      </c>
      <c r="R125" s="139">
        <f>Q125*H125</f>
        <v>0.25830000000000003</v>
      </c>
      <c r="S125" s="139">
        <v>0</v>
      </c>
      <c r="T125" s="140">
        <f>S125*H125</f>
        <v>0</v>
      </c>
      <c r="AR125" s="141" t="s">
        <v>131</v>
      </c>
      <c r="AT125" s="141" t="s">
        <v>126</v>
      </c>
      <c r="AU125" s="141" t="s">
        <v>85</v>
      </c>
      <c r="AY125" s="15" t="s">
        <v>124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83</v>
      </c>
      <c r="BK125" s="142">
        <f>ROUND(I125*H125,2)</f>
        <v>0</v>
      </c>
      <c r="BL125" s="15" t="s">
        <v>131</v>
      </c>
      <c r="BM125" s="141" t="s">
        <v>132</v>
      </c>
    </row>
    <row r="126" spans="2:65" s="1" customFormat="1" ht="58.5">
      <c r="B126" s="30"/>
      <c r="D126" s="143" t="s">
        <v>133</v>
      </c>
      <c r="F126" s="144" t="s">
        <v>134</v>
      </c>
      <c r="I126" s="145"/>
      <c r="L126" s="30"/>
      <c r="M126" s="146"/>
      <c r="T126" s="54"/>
      <c r="AT126" s="15" t="s">
        <v>133</v>
      </c>
      <c r="AU126" s="15" t="s">
        <v>85</v>
      </c>
    </row>
    <row r="127" spans="2:65" s="1" customFormat="1" ht="24.2" customHeight="1">
      <c r="B127" s="30"/>
      <c r="C127" s="130" t="s">
        <v>85</v>
      </c>
      <c r="D127" s="130" t="s">
        <v>126</v>
      </c>
      <c r="E127" s="131" t="s">
        <v>135</v>
      </c>
      <c r="F127" s="132" t="s">
        <v>136</v>
      </c>
      <c r="G127" s="133" t="s">
        <v>129</v>
      </c>
      <c r="H127" s="134">
        <v>1</v>
      </c>
      <c r="I127" s="135"/>
      <c r="J127" s="136">
        <f>ROUND(I127*H127,2)</f>
        <v>0</v>
      </c>
      <c r="K127" s="132" t="s">
        <v>130</v>
      </c>
      <c r="L127" s="30"/>
      <c r="M127" s="137" t="s">
        <v>1</v>
      </c>
      <c r="N127" s="138" t="s">
        <v>40</v>
      </c>
      <c r="P127" s="139">
        <f>O127*H127</f>
        <v>0</v>
      </c>
      <c r="Q127" s="139">
        <v>8.6800000000000002E-3</v>
      </c>
      <c r="R127" s="139">
        <f>Q127*H127</f>
        <v>8.6800000000000002E-3</v>
      </c>
      <c r="S127" s="139">
        <v>0</v>
      </c>
      <c r="T127" s="140">
        <f>S127*H127</f>
        <v>0</v>
      </c>
      <c r="AR127" s="141" t="s">
        <v>131</v>
      </c>
      <c r="AT127" s="141" t="s">
        <v>126</v>
      </c>
      <c r="AU127" s="141" t="s">
        <v>85</v>
      </c>
      <c r="AY127" s="15" t="s">
        <v>124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83</v>
      </c>
      <c r="BK127" s="142">
        <f>ROUND(I127*H127,2)</f>
        <v>0</v>
      </c>
      <c r="BL127" s="15" t="s">
        <v>131</v>
      </c>
      <c r="BM127" s="141" t="s">
        <v>137</v>
      </c>
    </row>
    <row r="128" spans="2:65" s="1" customFormat="1" ht="58.5">
      <c r="B128" s="30"/>
      <c r="D128" s="143" t="s">
        <v>133</v>
      </c>
      <c r="F128" s="144" t="s">
        <v>138</v>
      </c>
      <c r="I128" s="145"/>
      <c r="L128" s="30"/>
      <c r="M128" s="146"/>
      <c r="T128" s="54"/>
      <c r="AT128" s="15" t="s">
        <v>133</v>
      </c>
      <c r="AU128" s="15" t="s">
        <v>85</v>
      </c>
    </row>
    <row r="129" spans="2:65" s="1" customFormat="1" ht="24.2" customHeight="1">
      <c r="B129" s="30"/>
      <c r="C129" s="130" t="s">
        <v>139</v>
      </c>
      <c r="D129" s="130" t="s">
        <v>126</v>
      </c>
      <c r="E129" s="131" t="s">
        <v>140</v>
      </c>
      <c r="F129" s="132" t="s">
        <v>141</v>
      </c>
      <c r="G129" s="133" t="s">
        <v>129</v>
      </c>
      <c r="H129" s="134">
        <v>4</v>
      </c>
      <c r="I129" s="135"/>
      <c r="J129" s="136">
        <f>ROUND(I129*H129,2)</f>
        <v>0</v>
      </c>
      <c r="K129" s="132" t="s">
        <v>130</v>
      </c>
      <c r="L129" s="30"/>
      <c r="M129" s="137" t="s">
        <v>1</v>
      </c>
      <c r="N129" s="138" t="s">
        <v>40</v>
      </c>
      <c r="P129" s="139">
        <f>O129*H129</f>
        <v>0</v>
      </c>
      <c r="Q129" s="139">
        <v>3.6900000000000002E-2</v>
      </c>
      <c r="R129" s="139">
        <f>Q129*H129</f>
        <v>0.14760000000000001</v>
      </c>
      <c r="S129" s="139">
        <v>0</v>
      </c>
      <c r="T129" s="140">
        <f>S129*H129</f>
        <v>0</v>
      </c>
      <c r="AR129" s="141" t="s">
        <v>131</v>
      </c>
      <c r="AT129" s="141" t="s">
        <v>126</v>
      </c>
      <c r="AU129" s="141" t="s">
        <v>85</v>
      </c>
      <c r="AY129" s="15" t="s">
        <v>124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83</v>
      </c>
      <c r="BK129" s="142">
        <f>ROUND(I129*H129,2)</f>
        <v>0</v>
      </c>
      <c r="BL129" s="15" t="s">
        <v>131</v>
      </c>
      <c r="BM129" s="141" t="s">
        <v>142</v>
      </c>
    </row>
    <row r="130" spans="2:65" s="1" customFormat="1" ht="58.5">
      <c r="B130" s="30"/>
      <c r="D130" s="143" t="s">
        <v>133</v>
      </c>
      <c r="F130" s="144" t="s">
        <v>143</v>
      </c>
      <c r="I130" s="145"/>
      <c r="L130" s="30"/>
      <c r="M130" s="146"/>
      <c r="T130" s="54"/>
      <c r="AT130" s="15" t="s">
        <v>133</v>
      </c>
      <c r="AU130" s="15" t="s">
        <v>85</v>
      </c>
    </row>
    <row r="131" spans="2:65" s="1" customFormat="1" ht="16.5" customHeight="1">
      <c r="B131" s="30"/>
      <c r="C131" s="130" t="s">
        <v>131</v>
      </c>
      <c r="D131" s="130" t="s">
        <v>126</v>
      </c>
      <c r="E131" s="131" t="s">
        <v>144</v>
      </c>
      <c r="F131" s="132" t="s">
        <v>145</v>
      </c>
      <c r="G131" s="133" t="s">
        <v>129</v>
      </c>
      <c r="H131" s="134">
        <v>178</v>
      </c>
      <c r="I131" s="135"/>
      <c r="J131" s="136">
        <f>ROUND(I131*H131,2)</f>
        <v>0</v>
      </c>
      <c r="K131" s="132" t="s">
        <v>130</v>
      </c>
      <c r="L131" s="30"/>
      <c r="M131" s="137" t="s">
        <v>1</v>
      </c>
      <c r="N131" s="138" t="s">
        <v>40</v>
      </c>
      <c r="P131" s="139">
        <f>O131*H131</f>
        <v>0</v>
      </c>
      <c r="Q131" s="139">
        <v>5.5999999999999995E-4</v>
      </c>
      <c r="R131" s="139">
        <f>Q131*H131</f>
        <v>9.9679999999999991E-2</v>
      </c>
      <c r="S131" s="139">
        <v>0</v>
      </c>
      <c r="T131" s="140">
        <f>S131*H131</f>
        <v>0</v>
      </c>
      <c r="AR131" s="141" t="s">
        <v>131</v>
      </c>
      <c r="AT131" s="141" t="s">
        <v>126</v>
      </c>
      <c r="AU131" s="141" t="s">
        <v>85</v>
      </c>
      <c r="AY131" s="15" t="s">
        <v>124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83</v>
      </c>
      <c r="BK131" s="142">
        <f>ROUND(I131*H131,2)</f>
        <v>0</v>
      </c>
      <c r="BL131" s="15" t="s">
        <v>131</v>
      </c>
      <c r="BM131" s="141" t="s">
        <v>146</v>
      </c>
    </row>
    <row r="132" spans="2:65" s="1" customFormat="1" ht="19.5">
      <c r="B132" s="30"/>
      <c r="D132" s="143" t="s">
        <v>133</v>
      </c>
      <c r="F132" s="144" t="s">
        <v>147</v>
      </c>
      <c r="I132" s="145"/>
      <c r="L132" s="30"/>
      <c r="M132" s="146"/>
      <c r="T132" s="54"/>
      <c r="AT132" s="15" t="s">
        <v>133</v>
      </c>
      <c r="AU132" s="15" t="s">
        <v>85</v>
      </c>
    </row>
    <row r="133" spans="2:65" s="1" customFormat="1" ht="21.75" customHeight="1">
      <c r="B133" s="30"/>
      <c r="C133" s="130" t="s">
        <v>148</v>
      </c>
      <c r="D133" s="130" t="s">
        <v>126</v>
      </c>
      <c r="E133" s="131" t="s">
        <v>149</v>
      </c>
      <c r="F133" s="132" t="s">
        <v>150</v>
      </c>
      <c r="G133" s="133" t="s">
        <v>129</v>
      </c>
      <c r="H133" s="134">
        <v>178</v>
      </c>
      <c r="I133" s="135"/>
      <c r="J133" s="136">
        <f>ROUND(I133*H133,2)</f>
        <v>0</v>
      </c>
      <c r="K133" s="132" t="s">
        <v>130</v>
      </c>
      <c r="L133" s="30"/>
      <c r="M133" s="137" t="s">
        <v>1</v>
      </c>
      <c r="N133" s="138" t="s">
        <v>40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131</v>
      </c>
      <c r="AT133" s="141" t="s">
        <v>126</v>
      </c>
      <c r="AU133" s="141" t="s">
        <v>85</v>
      </c>
      <c r="AY133" s="15" t="s">
        <v>124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83</v>
      </c>
      <c r="BK133" s="142">
        <f>ROUND(I133*H133,2)</f>
        <v>0</v>
      </c>
      <c r="BL133" s="15" t="s">
        <v>131</v>
      </c>
      <c r="BM133" s="141" t="s">
        <v>151</v>
      </c>
    </row>
    <row r="134" spans="2:65" s="1" customFormat="1" ht="19.5">
      <c r="B134" s="30"/>
      <c r="D134" s="143" t="s">
        <v>133</v>
      </c>
      <c r="F134" s="144" t="s">
        <v>152</v>
      </c>
      <c r="I134" s="145"/>
      <c r="L134" s="30"/>
      <c r="M134" s="146"/>
      <c r="T134" s="54"/>
      <c r="AT134" s="15" t="s">
        <v>133</v>
      </c>
      <c r="AU134" s="15" t="s">
        <v>85</v>
      </c>
    </row>
    <row r="135" spans="2:65" s="1" customFormat="1" ht="24.2" customHeight="1">
      <c r="B135" s="30"/>
      <c r="C135" s="130" t="s">
        <v>153</v>
      </c>
      <c r="D135" s="130" t="s">
        <v>126</v>
      </c>
      <c r="E135" s="131" t="s">
        <v>154</v>
      </c>
      <c r="F135" s="132" t="s">
        <v>155</v>
      </c>
      <c r="G135" s="133" t="s">
        <v>129</v>
      </c>
      <c r="H135" s="134">
        <v>5</v>
      </c>
      <c r="I135" s="135"/>
      <c r="J135" s="136">
        <f>ROUND(I135*H135,2)</f>
        <v>0</v>
      </c>
      <c r="K135" s="132" t="s">
        <v>130</v>
      </c>
      <c r="L135" s="30"/>
      <c r="M135" s="137" t="s">
        <v>1</v>
      </c>
      <c r="N135" s="138" t="s">
        <v>40</v>
      </c>
      <c r="P135" s="139">
        <f>O135*H135</f>
        <v>0</v>
      </c>
      <c r="Q135" s="139">
        <v>2.5000000000000001E-4</v>
      </c>
      <c r="R135" s="139">
        <f>Q135*H135</f>
        <v>1.25E-3</v>
      </c>
      <c r="S135" s="139">
        <v>0</v>
      </c>
      <c r="T135" s="140">
        <f>S135*H135</f>
        <v>0</v>
      </c>
      <c r="AR135" s="141" t="s">
        <v>131</v>
      </c>
      <c r="AT135" s="141" t="s">
        <v>126</v>
      </c>
      <c r="AU135" s="141" t="s">
        <v>85</v>
      </c>
      <c r="AY135" s="15" t="s">
        <v>124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83</v>
      </c>
      <c r="BK135" s="142">
        <f>ROUND(I135*H135,2)</f>
        <v>0</v>
      </c>
      <c r="BL135" s="15" t="s">
        <v>131</v>
      </c>
      <c r="BM135" s="141" t="s">
        <v>156</v>
      </c>
    </row>
    <row r="136" spans="2:65" s="1" customFormat="1" ht="19.5">
      <c r="B136" s="30"/>
      <c r="D136" s="143" t="s">
        <v>133</v>
      </c>
      <c r="F136" s="144" t="s">
        <v>157</v>
      </c>
      <c r="I136" s="145"/>
      <c r="L136" s="30"/>
      <c r="M136" s="146"/>
      <c r="T136" s="54"/>
      <c r="AT136" s="15" t="s">
        <v>133</v>
      </c>
      <c r="AU136" s="15" t="s">
        <v>85</v>
      </c>
    </row>
    <row r="137" spans="2:65" s="1" customFormat="1" ht="24.2" customHeight="1">
      <c r="B137" s="30"/>
      <c r="C137" s="130" t="s">
        <v>158</v>
      </c>
      <c r="D137" s="130" t="s">
        <v>126</v>
      </c>
      <c r="E137" s="131" t="s">
        <v>159</v>
      </c>
      <c r="F137" s="132" t="s">
        <v>160</v>
      </c>
      <c r="G137" s="133" t="s">
        <v>129</v>
      </c>
      <c r="H137" s="134">
        <v>5</v>
      </c>
      <c r="I137" s="135"/>
      <c r="J137" s="136">
        <f>ROUND(I137*H137,2)</f>
        <v>0</v>
      </c>
      <c r="K137" s="132" t="s">
        <v>130</v>
      </c>
      <c r="L137" s="30"/>
      <c r="M137" s="137" t="s">
        <v>1</v>
      </c>
      <c r="N137" s="138" t="s">
        <v>40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131</v>
      </c>
      <c r="AT137" s="141" t="s">
        <v>126</v>
      </c>
      <c r="AU137" s="141" t="s">
        <v>85</v>
      </c>
      <c r="AY137" s="15" t="s">
        <v>124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83</v>
      </c>
      <c r="BK137" s="142">
        <f>ROUND(I137*H137,2)</f>
        <v>0</v>
      </c>
      <c r="BL137" s="15" t="s">
        <v>131</v>
      </c>
      <c r="BM137" s="141" t="s">
        <v>161</v>
      </c>
    </row>
    <row r="138" spans="2:65" s="1" customFormat="1" ht="19.5">
      <c r="B138" s="30"/>
      <c r="D138" s="143" t="s">
        <v>133</v>
      </c>
      <c r="F138" s="144" t="s">
        <v>162</v>
      </c>
      <c r="I138" s="145"/>
      <c r="L138" s="30"/>
      <c r="M138" s="146"/>
      <c r="T138" s="54"/>
      <c r="AT138" s="15" t="s">
        <v>133</v>
      </c>
      <c r="AU138" s="15" t="s">
        <v>85</v>
      </c>
    </row>
    <row r="139" spans="2:65" s="1" customFormat="1" ht="24.2" customHeight="1">
      <c r="B139" s="30"/>
      <c r="C139" s="130" t="s">
        <v>163</v>
      </c>
      <c r="D139" s="130" t="s">
        <v>126</v>
      </c>
      <c r="E139" s="131" t="s">
        <v>164</v>
      </c>
      <c r="F139" s="132" t="s">
        <v>165</v>
      </c>
      <c r="G139" s="133" t="s">
        <v>129</v>
      </c>
      <c r="H139" s="134">
        <v>5</v>
      </c>
      <c r="I139" s="135"/>
      <c r="J139" s="136">
        <f>ROUND(I139*H139,2)</f>
        <v>0</v>
      </c>
      <c r="K139" s="132" t="s">
        <v>130</v>
      </c>
      <c r="L139" s="30"/>
      <c r="M139" s="137" t="s">
        <v>1</v>
      </c>
      <c r="N139" s="138" t="s">
        <v>40</v>
      </c>
      <c r="P139" s="139">
        <f>O139*H139</f>
        <v>0</v>
      </c>
      <c r="Q139" s="139">
        <v>4.6999999999999999E-4</v>
      </c>
      <c r="R139" s="139">
        <f>Q139*H139</f>
        <v>2.3500000000000001E-3</v>
      </c>
      <c r="S139" s="139">
        <v>0</v>
      </c>
      <c r="T139" s="140">
        <f>S139*H139</f>
        <v>0</v>
      </c>
      <c r="AR139" s="141" t="s">
        <v>131</v>
      </c>
      <c r="AT139" s="141" t="s">
        <v>126</v>
      </c>
      <c r="AU139" s="141" t="s">
        <v>85</v>
      </c>
      <c r="AY139" s="15" t="s">
        <v>124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83</v>
      </c>
      <c r="BK139" s="142">
        <f>ROUND(I139*H139,2)</f>
        <v>0</v>
      </c>
      <c r="BL139" s="15" t="s">
        <v>131</v>
      </c>
      <c r="BM139" s="141" t="s">
        <v>166</v>
      </c>
    </row>
    <row r="140" spans="2:65" s="1" customFormat="1" ht="19.5">
      <c r="B140" s="30"/>
      <c r="D140" s="143" t="s">
        <v>133</v>
      </c>
      <c r="F140" s="144" t="s">
        <v>167</v>
      </c>
      <c r="I140" s="145"/>
      <c r="L140" s="30"/>
      <c r="M140" s="146"/>
      <c r="T140" s="54"/>
      <c r="AT140" s="15" t="s">
        <v>133</v>
      </c>
      <c r="AU140" s="15" t="s">
        <v>85</v>
      </c>
    </row>
    <row r="141" spans="2:65" s="1" customFormat="1" ht="24.2" customHeight="1">
      <c r="B141" s="30"/>
      <c r="C141" s="130" t="s">
        <v>168</v>
      </c>
      <c r="D141" s="130" t="s">
        <v>126</v>
      </c>
      <c r="E141" s="131" t="s">
        <v>169</v>
      </c>
      <c r="F141" s="132" t="s">
        <v>170</v>
      </c>
      <c r="G141" s="133" t="s">
        <v>129</v>
      </c>
      <c r="H141" s="134">
        <v>5</v>
      </c>
      <c r="I141" s="135"/>
      <c r="J141" s="136">
        <f>ROUND(I141*H141,2)</f>
        <v>0</v>
      </c>
      <c r="K141" s="132" t="s">
        <v>130</v>
      </c>
      <c r="L141" s="30"/>
      <c r="M141" s="137" t="s">
        <v>1</v>
      </c>
      <c r="N141" s="138" t="s">
        <v>40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131</v>
      </c>
      <c r="AT141" s="141" t="s">
        <v>126</v>
      </c>
      <c r="AU141" s="141" t="s">
        <v>85</v>
      </c>
      <c r="AY141" s="15" t="s">
        <v>124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83</v>
      </c>
      <c r="BK141" s="142">
        <f>ROUND(I141*H141,2)</f>
        <v>0</v>
      </c>
      <c r="BL141" s="15" t="s">
        <v>131</v>
      </c>
      <c r="BM141" s="141" t="s">
        <v>171</v>
      </c>
    </row>
    <row r="142" spans="2:65" s="1" customFormat="1" ht="19.5">
      <c r="B142" s="30"/>
      <c r="D142" s="143" t="s">
        <v>133</v>
      </c>
      <c r="F142" s="144" t="s">
        <v>172</v>
      </c>
      <c r="I142" s="145"/>
      <c r="L142" s="30"/>
      <c r="M142" s="146"/>
      <c r="T142" s="54"/>
      <c r="AT142" s="15" t="s">
        <v>133</v>
      </c>
      <c r="AU142" s="15" t="s">
        <v>85</v>
      </c>
    </row>
    <row r="143" spans="2:65" s="1" customFormat="1" ht="33" customHeight="1">
      <c r="B143" s="30"/>
      <c r="C143" s="130" t="s">
        <v>173</v>
      </c>
      <c r="D143" s="130" t="s">
        <v>126</v>
      </c>
      <c r="E143" s="131" t="s">
        <v>174</v>
      </c>
      <c r="F143" s="132" t="s">
        <v>175</v>
      </c>
      <c r="G143" s="133" t="s">
        <v>176</v>
      </c>
      <c r="H143" s="134">
        <v>2.5</v>
      </c>
      <c r="I143" s="135"/>
      <c r="J143" s="136">
        <f>ROUND(I143*H143,2)</f>
        <v>0</v>
      </c>
      <c r="K143" s="132" t="s">
        <v>130</v>
      </c>
      <c r="L143" s="30"/>
      <c r="M143" s="137" t="s">
        <v>1</v>
      </c>
      <c r="N143" s="138" t="s">
        <v>40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131</v>
      </c>
      <c r="AT143" s="141" t="s">
        <v>126</v>
      </c>
      <c r="AU143" s="141" t="s">
        <v>85</v>
      </c>
      <c r="AY143" s="15" t="s">
        <v>124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83</v>
      </c>
      <c r="BK143" s="142">
        <f>ROUND(I143*H143,2)</f>
        <v>0</v>
      </c>
      <c r="BL143" s="15" t="s">
        <v>131</v>
      </c>
      <c r="BM143" s="141" t="s">
        <v>177</v>
      </c>
    </row>
    <row r="144" spans="2:65" s="1" customFormat="1" ht="29.25">
      <c r="B144" s="30"/>
      <c r="D144" s="143" t="s">
        <v>133</v>
      </c>
      <c r="F144" s="144" t="s">
        <v>178</v>
      </c>
      <c r="I144" s="145"/>
      <c r="L144" s="30"/>
      <c r="M144" s="146"/>
      <c r="T144" s="54"/>
      <c r="AT144" s="15" t="s">
        <v>133</v>
      </c>
      <c r="AU144" s="15" t="s">
        <v>85</v>
      </c>
    </row>
    <row r="145" spans="2:65" s="1" customFormat="1" ht="19.5">
      <c r="B145" s="30"/>
      <c r="D145" s="143" t="s">
        <v>179</v>
      </c>
      <c r="F145" s="147" t="s">
        <v>180</v>
      </c>
      <c r="I145" s="145"/>
      <c r="L145" s="30"/>
      <c r="M145" s="146"/>
      <c r="T145" s="54"/>
      <c r="AT145" s="15" t="s">
        <v>179</v>
      </c>
      <c r="AU145" s="15" t="s">
        <v>85</v>
      </c>
    </row>
    <row r="146" spans="2:65" s="1" customFormat="1" ht="33" customHeight="1">
      <c r="B146" s="30"/>
      <c r="C146" s="130" t="s">
        <v>181</v>
      </c>
      <c r="D146" s="130" t="s">
        <v>126</v>
      </c>
      <c r="E146" s="131" t="s">
        <v>182</v>
      </c>
      <c r="F146" s="132" t="s">
        <v>183</v>
      </c>
      <c r="G146" s="133" t="s">
        <v>176</v>
      </c>
      <c r="H146" s="134">
        <v>237.18</v>
      </c>
      <c r="I146" s="135"/>
      <c r="J146" s="136">
        <f>ROUND(I146*H146,2)</f>
        <v>0</v>
      </c>
      <c r="K146" s="132" t="s">
        <v>130</v>
      </c>
      <c r="L146" s="30"/>
      <c r="M146" s="137" t="s">
        <v>1</v>
      </c>
      <c r="N146" s="138" t="s">
        <v>40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131</v>
      </c>
      <c r="AT146" s="141" t="s">
        <v>126</v>
      </c>
      <c r="AU146" s="141" t="s">
        <v>85</v>
      </c>
      <c r="AY146" s="15" t="s">
        <v>124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83</v>
      </c>
      <c r="BK146" s="142">
        <f>ROUND(I146*H146,2)</f>
        <v>0</v>
      </c>
      <c r="BL146" s="15" t="s">
        <v>131</v>
      </c>
      <c r="BM146" s="141" t="s">
        <v>184</v>
      </c>
    </row>
    <row r="147" spans="2:65" s="1" customFormat="1" ht="29.25">
      <c r="B147" s="30"/>
      <c r="D147" s="143" t="s">
        <v>133</v>
      </c>
      <c r="F147" s="144" t="s">
        <v>185</v>
      </c>
      <c r="I147" s="145"/>
      <c r="L147" s="30"/>
      <c r="M147" s="146"/>
      <c r="T147" s="54"/>
      <c r="AT147" s="15" t="s">
        <v>133</v>
      </c>
      <c r="AU147" s="15" t="s">
        <v>85</v>
      </c>
    </row>
    <row r="148" spans="2:65" s="12" customFormat="1" ht="22.5">
      <c r="B148" s="148"/>
      <c r="D148" s="143" t="s">
        <v>186</v>
      </c>
      <c r="E148" s="149" t="s">
        <v>1</v>
      </c>
      <c r="F148" s="150" t="s">
        <v>187</v>
      </c>
      <c r="H148" s="151">
        <v>391.16</v>
      </c>
      <c r="I148" s="152"/>
      <c r="L148" s="148"/>
      <c r="M148" s="153"/>
      <c r="T148" s="154"/>
      <c r="AT148" s="149" t="s">
        <v>186</v>
      </c>
      <c r="AU148" s="149" t="s">
        <v>85</v>
      </c>
      <c r="AV148" s="12" t="s">
        <v>85</v>
      </c>
      <c r="AW148" s="12" t="s">
        <v>31</v>
      </c>
      <c r="AX148" s="12" t="s">
        <v>75</v>
      </c>
      <c r="AY148" s="149" t="s">
        <v>124</v>
      </c>
    </row>
    <row r="149" spans="2:65" s="12" customFormat="1" ht="11.25">
      <c r="B149" s="148"/>
      <c r="D149" s="143" t="s">
        <v>186</v>
      </c>
      <c r="E149" s="149" t="s">
        <v>1</v>
      </c>
      <c r="F149" s="150" t="s">
        <v>188</v>
      </c>
      <c r="H149" s="151">
        <v>48</v>
      </c>
      <c r="I149" s="152"/>
      <c r="L149" s="148"/>
      <c r="M149" s="153"/>
      <c r="T149" s="154"/>
      <c r="AT149" s="149" t="s">
        <v>186</v>
      </c>
      <c r="AU149" s="149" t="s">
        <v>85</v>
      </c>
      <c r="AV149" s="12" t="s">
        <v>85</v>
      </c>
      <c r="AW149" s="12" t="s">
        <v>31</v>
      </c>
      <c r="AX149" s="12" t="s">
        <v>75</v>
      </c>
      <c r="AY149" s="149" t="s">
        <v>124</v>
      </c>
    </row>
    <row r="150" spans="2:65" s="12" customFormat="1" ht="11.25">
      <c r="B150" s="148"/>
      <c r="D150" s="143" t="s">
        <v>186</v>
      </c>
      <c r="E150" s="149" t="s">
        <v>1</v>
      </c>
      <c r="F150" s="150" t="s">
        <v>189</v>
      </c>
      <c r="H150" s="151">
        <v>35.200000000000003</v>
      </c>
      <c r="I150" s="152"/>
      <c r="L150" s="148"/>
      <c r="M150" s="153"/>
      <c r="T150" s="154"/>
      <c r="AT150" s="149" t="s">
        <v>186</v>
      </c>
      <c r="AU150" s="149" t="s">
        <v>85</v>
      </c>
      <c r="AV150" s="12" t="s">
        <v>85</v>
      </c>
      <c r="AW150" s="12" t="s">
        <v>31</v>
      </c>
      <c r="AX150" s="12" t="s">
        <v>75</v>
      </c>
      <c r="AY150" s="149" t="s">
        <v>124</v>
      </c>
    </row>
    <row r="151" spans="2:65" s="13" customFormat="1" ht="11.25">
      <c r="B151" s="155"/>
      <c r="D151" s="143" t="s">
        <v>186</v>
      </c>
      <c r="E151" s="156" t="s">
        <v>1</v>
      </c>
      <c r="F151" s="157" t="s">
        <v>190</v>
      </c>
      <c r="H151" s="158">
        <v>474.36</v>
      </c>
      <c r="I151" s="159"/>
      <c r="L151" s="155"/>
      <c r="M151" s="160"/>
      <c r="T151" s="161"/>
      <c r="AT151" s="156" t="s">
        <v>186</v>
      </c>
      <c r="AU151" s="156" t="s">
        <v>85</v>
      </c>
      <c r="AV151" s="13" t="s">
        <v>131</v>
      </c>
      <c r="AW151" s="13" t="s">
        <v>31</v>
      </c>
      <c r="AX151" s="13" t="s">
        <v>83</v>
      </c>
      <c r="AY151" s="156" t="s">
        <v>124</v>
      </c>
    </row>
    <row r="152" spans="2:65" s="12" customFormat="1" ht="11.25">
      <c r="B152" s="148"/>
      <c r="D152" s="143" t="s">
        <v>186</v>
      </c>
      <c r="F152" s="150" t="s">
        <v>191</v>
      </c>
      <c r="H152" s="151">
        <v>237.18</v>
      </c>
      <c r="I152" s="152"/>
      <c r="L152" s="148"/>
      <c r="M152" s="153"/>
      <c r="T152" s="154"/>
      <c r="AT152" s="149" t="s">
        <v>186</v>
      </c>
      <c r="AU152" s="149" t="s">
        <v>85</v>
      </c>
      <c r="AV152" s="12" t="s">
        <v>85</v>
      </c>
      <c r="AW152" s="12" t="s">
        <v>4</v>
      </c>
      <c r="AX152" s="12" t="s">
        <v>83</v>
      </c>
      <c r="AY152" s="149" t="s">
        <v>124</v>
      </c>
    </row>
    <row r="153" spans="2:65" s="1" customFormat="1" ht="33" customHeight="1">
      <c r="B153" s="30"/>
      <c r="C153" s="130" t="s">
        <v>8</v>
      </c>
      <c r="D153" s="130" t="s">
        <v>126</v>
      </c>
      <c r="E153" s="131" t="s">
        <v>192</v>
      </c>
      <c r="F153" s="132" t="s">
        <v>193</v>
      </c>
      <c r="G153" s="133" t="s">
        <v>176</v>
      </c>
      <c r="H153" s="134">
        <v>237.18</v>
      </c>
      <c r="I153" s="135"/>
      <c r="J153" s="136">
        <f>ROUND(I153*H153,2)</f>
        <v>0</v>
      </c>
      <c r="K153" s="132" t="s">
        <v>130</v>
      </c>
      <c r="L153" s="30"/>
      <c r="M153" s="137" t="s">
        <v>1</v>
      </c>
      <c r="N153" s="138" t="s">
        <v>40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131</v>
      </c>
      <c r="AT153" s="141" t="s">
        <v>126</v>
      </c>
      <c r="AU153" s="141" t="s">
        <v>85</v>
      </c>
      <c r="AY153" s="15" t="s">
        <v>124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83</v>
      </c>
      <c r="BK153" s="142">
        <f>ROUND(I153*H153,2)</f>
        <v>0</v>
      </c>
      <c r="BL153" s="15" t="s">
        <v>131</v>
      </c>
      <c r="BM153" s="141" t="s">
        <v>194</v>
      </c>
    </row>
    <row r="154" spans="2:65" s="1" customFormat="1" ht="29.25">
      <c r="B154" s="30"/>
      <c r="D154" s="143" t="s">
        <v>133</v>
      </c>
      <c r="F154" s="144" t="s">
        <v>195</v>
      </c>
      <c r="I154" s="145"/>
      <c r="L154" s="30"/>
      <c r="M154" s="146"/>
      <c r="T154" s="54"/>
      <c r="AT154" s="15" t="s">
        <v>133</v>
      </c>
      <c r="AU154" s="15" t="s">
        <v>85</v>
      </c>
    </row>
    <row r="155" spans="2:65" s="12" customFormat="1" ht="22.5">
      <c r="B155" s="148"/>
      <c r="D155" s="143" t="s">
        <v>186</v>
      </c>
      <c r="E155" s="149" t="s">
        <v>1</v>
      </c>
      <c r="F155" s="150" t="s">
        <v>187</v>
      </c>
      <c r="H155" s="151">
        <v>391.16</v>
      </c>
      <c r="I155" s="152"/>
      <c r="L155" s="148"/>
      <c r="M155" s="153"/>
      <c r="T155" s="154"/>
      <c r="AT155" s="149" t="s">
        <v>186</v>
      </c>
      <c r="AU155" s="149" t="s">
        <v>85</v>
      </c>
      <c r="AV155" s="12" t="s">
        <v>85</v>
      </c>
      <c r="AW155" s="12" t="s">
        <v>31</v>
      </c>
      <c r="AX155" s="12" t="s">
        <v>75</v>
      </c>
      <c r="AY155" s="149" t="s">
        <v>124</v>
      </c>
    </row>
    <row r="156" spans="2:65" s="12" customFormat="1" ht="11.25">
      <c r="B156" s="148"/>
      <c r="D156" s="143" t="s">
        <v>186</v>
      </c>
      <c r="E156" s="149" t="s">
        <v>1</v>
      </c>
      <c r="F156" s="150" t="s">
        <v>188</v>
      </c>
      <c r="H156" s="151">
        <v>48</v>
      </c>
      <c r="I156" s="152"/>
      <c r="L156" s="148"/>
      <c r="M156" s="153"/>
      <c r="T156" s="154"/>
      <c r="AT156" s="149" t="s">
        <v>186</v>
      </c>
      <c r="AU156" s="149" t="s">
        <v>85</v>
      </c>
      <c r="AV156" s="12" t="s">
        <v>85</v>
      </c>
      <c r="AW156" s="12" t="s">
        <v>31</v>
      </c>
      <c r="AX156" s="12" t="s">
        <v>75</v>
      </c>
      <c r="AY156" s="149" t="s">
        <v>124</v>
      </c>
    </row>
    <row r="157" spans="2:65" s="12" customFormat="1" ht="11.25">
      <c r="B157" s="148"/>
      <c r="D157" s="143" t="s">
        <v>186</v>
      </c>
      <c r="E157" s="149" t="s">
        <v>1</v>
      </c>
      <c r="F157" s="150" t="s">
        <v>189</v>
      </c>
      <c r="H157" s="151">
        <v>35.200000000000003</v>
      </c>
      <c r="I157" s="152"/>
      <c r="L157" s="148"/>
      <c r="M157" s="153"/>
      <c r="T157" s="154"/>
      <c r="AT157" s="149" t="s">
        <v>186</v>
      </c>
      <c r="AU157" s="149" t="s">
        <v>85</v>
      </c>
      <c r="AV157" s="12" t="s">
        <v>85</v>
      </c>
      <c r="AW157" s="12" t="s">
        <v>31</v>
      </c>
      <c r="AX157" s="12" t="s">
        <v>75</v>
      </c>
      <c r="AY157" s="149" t="s">
        <v>124</v>
      </c>
    </row>
    <row r="158" spans="2:65" s="13" customFormat="1" ht="11.25">
      <c r="B158" s="155"/>
      <c r="D158" s="143" t="s">
        <v>186</v>
      </c>
      <c r="E158" s="156" t="s">
        <v>1</v>
      </c>
      <c r="F158" s="157" t="s">
        <v>190</v>
      </c>
      <c r="H158" s="158">
        <v>474.36</v>
      </c>
      <c r="I158" s="159"/>
      <c r="L158" s="155"/>
      <c r="M158" s="160"/>
      <c r="T158" s="161"/>
      <c r="AT158" s="156" t="s">
        <v>186</v>
      </c>
      <c r="AU158" s="156" t="s">
        <v>85</v>
      </c>
      <c r="AV158" s="13" t="s">
        <v>131</v>
      </c>
      <c r="AW158" s="13" t="s">
        <v>31</v>
      </c>
      <c r="AX158" s="13" t="s">
        <v>83</v>
      </c>
      <c r="AY158" s="156" t="s">
        <v>124</v>
      </c>
    </row>
    <row r="159" spans="2:65" s="12" customFormat="1" ht="11.25">
      <c r="B159" s="148"/>
      <c r="D159" s="143" t="s">
        <v>186</v>
      </c>
      <c r="F159" s="150" t="s">
        <v>191</v>
      </c>
      <c r="H159" s="151">
        <v>237.18</v>
      </c>
      <c r="I159" s="152"/>
      <c r="L159" s="148"/>
      <c r="M159" s="153"/>
      <c r="T159" s="154"/>
      <c r="AT159" s="149" t="s">
        <v>186</v>
      </c>
      <c r="AU159" s="149" t="s">
        <v>85</v>
      </c>
      <c r="AV159" s="12" t="s">
        <v>85</v>
      </c>
      <c r="AW159" s="12" t="s">
        <v>4</v>
      </c>
      <c r="AX159" s="12" t="s">
        <v>83</v>
      </c>
      <c r="AY159" s="149" t="s">
        <v>124</v>
      </c>
    </row>
    <row r="160" spans="2:65" s="1" customFormat="1" ht="24.2" customHeight="1">
      <c r="B160" s="30"/>
      <c r="C160" s="130" t="s">
        <v>196</v>
      </c>
      <c r="D160" s="130" t="s">
        <v>126</v>
      </c>
      <c r="E160" s="131" t="s">
        <v>197</v>
      </c>
      <c r="F160" s="132" t="s">
        <v>198</v>
      </c>
      <c r="G160" s="133" t="s">
        <v>176</v>
      </c>
      <c r="H160" s="134">
        <v>23.718</v>
      </c>
      <c r="I160" s="135"/>
      <c r="J160" s="136">
        <f>ROUND(I160*H160,2)</f>
        <v>0</v>
      </c>
      <c r="K160" s="132" t="s">
        <v>130</v>
      </c>
      <c r="L160" s="30"/>
      <c r="M160" s="137" t="s">
        <v>1</v>
      </c>
      <c r="N160" s="138" t="s">
        <v>40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131</v>
      </c>
      <c r="AT160" s="141" t="s">
        <v>126</v>
      </c>
      <c r="AU160" s="141" t="s">
        <v>85</v>
      </c>
      <c r="AY160" s="15" t="s">
        <v>124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83</v>
      </c>
      <c r="BK160" s="142">
        <f>ROUND(I160*H160,2)</f>
        <v>0</v>
      </c>
      <c r="BL160" s="15" t="s">
        <v>131</v>
      </c>
      <c r="BM160" s="141" t="s">
        <v>199</v>
      </c>
    </row>
    <row r="161" spans="2:65" s="1" customFormat="1" ht="29.25">
      <c r="B161" s="30"/>
      <c r="D161" s="143" t="s">
        <v>133</v>
      </c>
      <c r="F161" s="144" t="s">
        <v>200</v>
      </c>
      <c r="I161" s="145"/>
      <c r="L161" s="30"/>
      <c r="M161" s="146"/>
      <c r="T161" s="54"/>
      <c r="AT161" s="15" t="s">
        <v>133</v>
      </c>
      <c r="AU161" s="15" t="s">
        <v>85</v>
      </c>
    </row>
    <row r="162" spans="2:65" s="12" customFormat="1" ht="11.25">
      <c r="B162" s="148"/>
      <c r="D162" s="143" t="s">
        <v>186</v>
      </c>
      <c r="E162" s="149" t="s">
        <v>1</v>
      </c>
      <c r="F162" s="150" t="s">
        <v>201</v>
      </c>
      <c r="H162" s="151">
        <v>23.718</v>
      </c>
      <c r="I162" s="152"/>
      <c r="L162" s="148"/>
      <c r="M162" s="153"/>
      <c r="T162" s="154"/>
      <c r="AT162" s="149" t="s">
        <v>186</v>
      </c>
      <c r="AU162" s="149" t="s">
        <v>85</v>
      </c>
      <c r="AV162" s="12" t="s">
        <v>85</v>
      </c>
      <c r="AW162" s="12" t="s">
        <v>31</v>
      </c>
      <c r="AX162" s="12" t="s">
        <v>83</v>
      </c>
      <c r="AY162" s="149" t="s">
        <v>124</v>
      </c>
    </row>
    <row r="163" spans="2:65" s="1" customFormat="1" ht="21.75" customHeight="1">
      <c r="B163" s="30"/>
      <c r="C163" s="130" t="s">
        <v>202</v>
      </c>
      <c r="D163" s="130" t="s">
        <v>126</v>
      </c>
      <c r="E163" s="131" t="s">
        <v>203</v>
      </c>
      <c r="F163" s="132" t="s">
        <v>204</v>
      </c>
      <c r="G163" s="133" t="s">
        <v>205</v>
      </c>
      <c r="H163" s="134">
        <v>570.29999999999995</v>
      </c>
      <c r="I163" s="135"/>
      <c r="J163" s="136">
        <f>ROUND(I163*H163,2)</f>
        <v>0</v>
      </c>
      <c r="K163" s="132" t="s">
        <v>130</v>
      </c>
      <c r="L163" s="30"/>
      <c r="M163" s="137" t="s">
        <v>1</v>
      </c>
      <c r="N163" s="138" t="s">
        <v>40</v>
      </c>
      <c r="P163" s="139">
        <f>O163*H163</f>
        <v>0</v>
      </c>
      <c r="Q163" s="139">
        <v>8.4000000000000003E-4</v>
      </c>
      <c r="R163" s="139">
        <f>Q163*H163</f>
        <v>0.47905199999999998</v>
      </c>
      <c r="S163" s="139">
        <v>0</v>
      </c>
      <c r="T163" s="140">
        <f>S163*H163</f>
        <v>0</v>
      </c>
      <c r="AR163" s="141" t="s">
        <v>131</v>
      </c>
      <c r="AT163" s="141" t="s">
        <v>126</v>
      </c>
      <c r="AU163" s="141" t="s">
        <v>85</v>
      </c>
      <c r="AY163" s="15" t="s">
        <v>124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83</v>
      </c>
      <c r="BK163" s="142">
        <f>ROUND(I163*H163,2)</f>
        <v>0</v>
      </c>
      <c r="BL163" s="15" t="s">
        <v>131</v>
      </c>
      <c r="BM163" s="141" t="s">
        <v>206</v>
      </c>
    </row>
    <row r="164" spans="2:65" s="1" customFormat="1" ht="19.5">
      <c r="B164" s="30"/>
      <c r="D164" s="143" t="s">
        <v>133</v>
      </c>
      <c r="F164" s="144" t="s">
        <v>207</v>
      </c>
      <c r="I164" s="145"/>
      <c r="L164" s="30"/>
      <c r="M164" s="146"/>
      <c r="T164" s="54"/>
      <c r="AT164" s="15" t="s">
        <v>133</v>
      </c>
      <c r="AU164" s="15" t="s">
        <v>85</v>
      </c>
    </row>
    <row r="165" spans="2:65" s="12" customFormat="1" ht="11.25">
      <c r="B165" s="148"/>
      <c r="D165" s="143" t="s">
        <v>186</v>
      </c>
      <c r="E165" s="149" t="s">
        <v>1</v>
      </c>
      <c r="F165" s="150" t="s">
        <v>208</v>
      </c>
      <c r="H165" s="151">
        <v>474.3</v>
      </c>
      <c r="I165" s="152"/>
      <c r="L165" s="148"/>
      <c r="M165" s="153"/>
      <c r="T165" s="154"/>
      <c r="AT165" s="149" t="s">
        <v>186</v>
      </c>
      <c r="AU165" s="149" t="s">
        <v>85</v>
      </c>
      <c r="AV165" s="12" t="s">
        <v>85</v>
      </c>
      <c r="AW165" s="12" t="s">
        <v>31</v>
      </c>
      <c r="AX165" s="12" t="s">
        <v>75</v>
      </c>
      <c r="AY165" s="149" t="s">
        <v>124</v>
      </c>
    </row>
    <row r="166" spans="2:65" s="12" customFormat="1" ht="11.25">
      <c r="B166" s="148"/>
      <c r="D166" s="143" t="s">
        <v>186</v>
      </c>
      <c r="E166" s="149" t="s">
        <v>1</v>
      </c>
      <c r="F166" s="150" t="s">
        <v>209</v>
      </c>
      <c r="H166" s="151">
        <v>96</v>
      </c>
      <c r="I166" s="152"/>
      <c r="L166" s="148"/>
      <c r="M166" s="153"/>
      <c r="T166" s="154"/>
      <c r="AT166" s="149" t="s">
        <v>186</v>
      </c>
      <c r="AU166" s="149" t="s">
        <v>85</v>
      </c>
      <c r="AV166" s="12" t="s">
        <v>85</v>
      </c>
      <c r="AW166" s="12" t="s">
        <v>31</v>
      </c>
      <c r="AX166" s="12" t="s">
        <v>75</v>
      </c>
      <c r="AY166" s="149" t="s">
        <v>124</v>
      </c>
    </row>
    <row r="167" spans="2:65" s="13" customFormat="1" ht="11.25">
      <c r="B167" s="155"/>
      <c r="D167" s="143" t="s">
        <v>186</v>
      </c>
      <c r="E167" s="156" t="s">
        <v>1</v>
      </c>
      <c r="F167" s="157" t="s">
        <v>190</v>
      </c>
      <c r="H167" s="158">
        <v>570.29999999999995</v>
      </c>
      <c r="I167" s="159"/>
      <c r="L167" s="155"/>
      <c r="M167" s="160"/>
      <c r="T167" s="161"/>
      <c r="AT167" s="156" t="s">
        <v>186</v>
      </c>
      <c r="AU167" s="156" t="s">
        <v>85</v>
      </c>
      <c r="AV167" s="13" t="s">
        <v>131</v>
      </c>
      <c r="AW167" s="13" t="s">
        <v>31</v>
      </c>
      <c r="AX167" s="13" t="s">
        <v>83</v>
      </c>
      <c r="AY167" s="156" t="s">
        <v>124</v>
      </c>
    </row>
    <row r="168" spans="2:65" s="1" customFormat="1" ht="24.2" customHeight="1">
      <c r="B168" s="30"/>
      <c r="C168" s="130" t="s">
        <v>210</v>
      </c>
      <c r="D168" s="130" t="s">
        <v>126</v>
      </c>
      <c r="E168" s="131" t="s">
        <v>211</v>
      </c>
      <c r="F168" s="132" t="s">
        <v>212</v>
      </c>
      <c r="G168" s="133" t="s">
        <v>205</v>
      </c>
      <c r="H168" s="134">
        <v>570.29999999999995</v>
      </c>
      <c r="I168" s="135"/>
      <c r="J168" s="136">
        <f>ROUND(I168*H168,2)</f>
        <v>0</v>
      </c>
      <c r="K168" s="132" t="s">
        <v>130</v>
      </c>
      <c r="L168" s="30"/>
      <c r="M168" s="137" t="s">
        <v>1</v>
      </c>
      <c r="N168" s="138" t="s">
        <v>40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131</v>
      </c>
      <c r="AT168" s="141" t="s">
        <v>126</v>
      </c>
      <c r="AU168" s="141" t="s">
        <v>85</v>
      </c>
      <c r="AY168" s="15" t="s">
        <v>124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83</v>
      </c>
      <c r="BK168" s="142">
        <f>ROUND(I168*H168,2)</f>
        <v>0</v>
      </c>
      <c r="BL168" s="15" t="s">
        <v>131</v>
      </c>
      <c r="BM168" s="141" t="s">
        <v>213</v>
      </c>
    </row>
    <row r="169" spans="2:65" s="1" customFormat="1" ht="29.25">
      <c r="B169" s="30"/>
      <c r="D169" s="143" t="s">
        <v>133</v>
      </c>
      <c r="F169" s="144" t="s">
        <v>214</v>
      </c>
      <c r="I169" s="145"/>
      <c r="L169" s="30"/>
      <c r="M169" s="146"/>
      <c r="T169" s="54"/>
      <c r="AT169" s="15" t="s">
        <v>133</v>
      </c>
      <c r="AU169" s="15" t="s">
        <v>85</v>
      </c>
    </row>
    <row r="170" spans="2:65" s="1" customFormat="1" ht="33" customHeight="1">
      <c r="B170" s="30"/>
      <c r="C170" s="130" t="s">
        <v>215</v>
      </c>
      <c r="D170" s="130" t="s">
        <v>126</v>
      </c>
      <c r="E170" s="131" t="s">
        <v>216</v>
      </c>
      <c r="F170" s="132" t="s">
        <v>217</v>
      </c>
      <c r="G170" s="133" t="s">
        <v>176</v>
      </c>
      <c r="H170" s="134">
        <v>476.86</v>
      </c>
      <c r="I170" s="135"/>
      <c r="J170" s="136">
        <f>ROUND(I170*H170,2)</f>
        <v>0</v>
      </c>
      <c r="K170" s="132" t="s">
        <v>130</v>
      </c>
      <c r="L170" s="30"/>
      <c r="M170" s="137" t="s">
        <v>1</v>
      </c>
      <c r="N170" s="138" t="s">
        <v>40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131</v>
      </c>
      <c r="AT170" s="141" t="s">
        <v>126</v>
      </c>
      <c r="AU170" s="141" t="s">
        <v>85</v>
      </c>
      <c r="AY170" s="15" t="s">
        <v>124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83</v>
      </c>
      <c r="BK170" s="142">
        <f>ROUND(I170*H170,2)</f>
        <v>0</v>
      </c>
      <c r="BL170" s="15" t="s">
        <v>131</v>
      </c>
      <c r="BM170" s="141" t="s">
        <v>218</v>
      </c>
    </row>
    <row r="171" spans="2:65" s="1" customFormat="1" ht="39">
      <c r="B171" s="30"/>
      <c r="D171" s="143" t="s">
        <v>133</v>
      </c>
      <c r="F171" s="144" t="s">
        <v>219</v>
      </c>
      <c r="I171" s="145"/>
      <c r="L171" s="30"/>
      <c r="M171" s="146"/>
      <c r="T171" s="54"/>
      <c r="AT171" s="15" t="s">
        <v>133</v>
      </c>
      <c r="AU171" s="15" t="s">
        <v>85</v>
      </c>
    </row>
    <row r="172" spans="2:65" s="12" customFormat="1" ht="11.25">
      <c r="B172" s="148"/>
      <c r="D172" s="143" t="s">
        <v>186</v>
      </c>
      <c r="E172" s="149" t="s">
        <v>1</v>
      </c>
      <c r="F172" s="150" t="s">
        <v>220</v>
      </c>
      <c r="H172" s="151">
        <v>476.86</v>
      </c>
      <c r="I172" s="152"/>
      <c r="L172" s="148"/>
      <c r="M172" s="153"/>
      <c r="T172" s="154"/>
      <c r="AT172" s="149" t="s">
        <v>186</v>
      </c>
      <c r="AU172" s="149" t="s">
        <v>85</v>
      </c>
      <c r="AV172" s="12" t="s">
        <v>85</v>
      </c>
      <c r="AW172" s="12" t="s">
        <v>31</v>
      </c>
      <c r="AX172" s="12" t="s">
        <v>83</v>
      </c>
      <c r="AY172" s="149" t="s">
        <v>124</v>
      </c>
    </row>
    <row r="173" spans="2:65" s="1" customFormat="1" ht="37.9" customHeight="1">
      <c r="B173" s="30"/>
      <c r="C173" s="130" t="s">
        <v>221</v>
      </c>
      <c r="D173" s="130" t="s">
        <v>126</v>
      </c>
      <c r="E173" s="131" t="s">
        <v>222</v>
      </c>
      <c r="F173" s="132" t="s">
        <v>223</v>
      </c>
      <c r="G173" s="133" t="s">
        <v>176</v>
      </c>
      <c r="H173" s="134">
        <v>11921.5</v>
      </c>
      <c r="I173" s="135"/>
      <c r="J173" s="136">
        <f>ROUND(I173*H173,2)</f>
        <v>0</v>
      </c>
      <c r="K173" s="132" t="s">
        <v>130</v>
      </c>
      <c r="L173" s="30"/>
      <c r="M173" s="137" t="s">
        <v>1</v>
      </c>
      <c r="N173" s="138" t="s">
        <v>40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131</v>
      </c>
      <c r="AT173" s="141" t="s">
        <v>126</v>
      </c>
      <c r="AU173" s="141" t="s">
        <v>85</v>
      </c>
      <c r="AY173" s="15" t="s">
        <v>124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83</v>
      </c>
      <c r="BK173" s="142">
        <f>ROUND(I173*H173,2)</f>
        <v>0</v>
      </c>
      <c r="BL173" s="15" t="s">
        <v>131</v>
      </c>
      <c r="BM173" s="141" t="s">
        <v>224</v>
      </c>
    </row>
    <row r="174" spans="2:65" s="1" customFormat="1" ht="48.75">
      <c r="B174" s="30"/>
      <c r="D174" s="143" t="s">
        <v>133</v>
      </c>
      <c r="F174" s="144" t="s">
        <v>225</v>
      </c>
      <c r="I174" s="145"/>
      <c r="L174" s="30"/>
      <c r="M174" s="146"/>
      <c r="T174" s="54"/>
      <c r="AT174" s="15" t="s">
        <v>133</v>
      </c>
      <c r="AU174" s="15" t="s">
        <v>85</v>
      </c>
    </row>
    <row r="175" spans="2:65" s="12" customFormat="1" ht="11.25">
      <c r="B175" s="148"/>
      <c r="D175" s="143" t="s">
        <v>186</v>
      </c>
      <c r="E175" s="149" t="s">
        <v>1</v>
      </c>
      <c r="F175" s="150" t="s">
        <v>226</v>
      </c>
      <c r="H175" s="151">
        <v>476.86</v>
      </c>
      <c r="I175" s="152"/>
      <c r="L175" s="148"/>
      <c r="M175" s="153"/>
      <c r="T175" s="154"/>
      <c r="AT175" s="149" t="s">
        <v>186</v>
      </c>
      <c r="AU175" s="149" t="s">
        <v>85</v>
      </c>
      <c r="AV175" s="12" t="s">
        <v>85</v>
      </c>
      <c r="AW175" s="12" t="s">
        <v>31</v>
      </c>
      <c r="AX175" s="12" t="s">
        <v>83</v>
      </c>
      <c r="AY175" s="149" t="s">
        <v>124</v>
      </c>
    </row>
    <row r="176" spans="2:65" s="12" customFormat="1" ht="11.25">
      <c r="B176" s="148"/>
      <c r="D176" s="143" t="s">
        <v>186</v>
      </c>
      <c r="F176" s="150" t="s">
        <v>227</v>
      </c>
      <c r="H176" s="151">
        <v>11921.5</v>
      </c>
      <c r="I176" s="152"/>
      <c r="L176" s="148"/>
      <c r="M176" s="153"/>
      <c r="T176" s="154"/>
      <c r="AT176" s="149" t="s">
        <v>186</v>
      </c>
      <c r="AU176" s="149" t="s">
        <v>85</v>
      </c>
      <c r="AV176" s="12" t="s">
        <v>85</v>
      </c>
      <c r="AW176" s="12" t="s">
        <v>4</v>
      </c>
      <c r="AX176" s="12" t="s">
        <v>83</v>
      </c>
      <c r="AY176" s="149" t="s">
        <v>124</v>
      </c>
    </row>
    <row r="177" spans="2:65" s="1" customFormat="1" ht="33" customHeight="1">
      <c r="B177" s="30"/>
      <c r="C177" s="130" t="s">
        <v>228</v>
      </c>
      <c r="D177" s="130" t="s">
        <v>126</v>
      </c>
      <c r="E177" s="131" t="s">
        <v>229</v>
      </c>
      <c r="F177" s="132" t="s">
        <v>230</v>
      </c>
      <c r="G177" s="133" t="s">
        <v>231</v>
      </c>
      <c r="H177" s="134">
        <v>862.84799999999996</v>
      </c>
      <c r="I177" s="135"/>
      <c r="J177" s="136">
        <f>ROUND(I177*H177,2)</f>
        <v>0</v>
      </c>
      <c r="K177" s="132" t="s">
        <v>130</v>
      </c>
      <c r="L177" s="30"/>
      <c r="M177" s="137" t="s">
        <v>1</v>
      </c>
      <c r="N177" s="138" t="s">
        <v>40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131</v>
      </c>
      <c r="AT177" s="141" t="s">
        <v>126</v>
      </c>
      <c r="AU177" s="141" t="s">
        <v>85</v>
      </c>
      <c r="AY177" s="15" t="s">
        <v>124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83</v>
      </c>
      <c r="BK177" s="142">
        <f>ROUND(I177*H177,2)</f>
        <v>0</v>
      </c>
      <c r="BL177" s="15" t="s">
        <v>131</v>
      </c>
      <c r="BM177" s="141" t="s">
        <v>232</v>
      </c>
    </row>
    <row r="178" spans="2:65" s="1" customFormat="1" ht="29.25">
      <c r="B178" s="30"/>
      <c r="D178" s="143" t="s">
        <v>133</v>
      </c>
      <c r="F178" s="144" t="s">
        <v>233</v>
      </c>
      <c r="I178" s="145"/>
      <c r="L178" s="30"/>
      <c r="M178" s="146"/>
      <c r="T178" s="54"/>
      <c r="AT178" s="15" t="s">
        <v>133</v>
      </c>
      <c r="AU178" s="15" t="s">
        <v>85</v>
      </c>
    </row>
    <row r="179" spans="2:65" s="12" customFormat="1" ht="11.25">
      <c r="B179" s="148"/>
      <c r="D179" s="143" t="s">
        <v>186</v>
      </c>
      <c r="E179" s="149" t="s">
        <v>1</v>
      </c>
      <c r="F179" s="150" t="s">
        <v>234</v>
      </c>
      <c r="H179" s="151">
        <v>479.36</v>
      </c>
      <c r="I179" s="152"/>
      <c r="L179" s="148"/>
      <c r="M179" s="153"/>
      <c r="T179" s="154"/>
      <c r="AT179" s="149" t="s">
        <v>186</v>
      </c>
      <c r="AU179" s="149" t="s">
        <v>85</v>
      </c>
      <c r="AV179" s="12" t="s">
        <v>85</v>
      </c>
      <c r="AW179" s="12" t="s">
        <v>31</v>
      </c>
      <c r="AX179" s="12" t="s">
        <v>83</v>
      </c>
      <c r="AY179" s="149" t="s">
        <v>124</v>
      </c>
    </row>
    <row r="180" spans="2:65" s="12" customFormat="1" ht="11.25">
      <c r="B180" s="148"/>
      <c r="D180" s="143" t="s">
        <v>186</v>
      </c>
      <c r="F180" s="150" t="s">
        <v>235</v>
      </c>
      <c r="H180" s="151">
        <v>862.84799999999996</v>
      </c>
      <c r="I180" s="152"/>
      <c r="L180" s="148"/>
      <c r="M180" s="153"/>
      <c r="T180" s="154"/>
      <c r="AT180" s="149" t="s">
        <v>186</v>
      </c>
      <c r="AU180" s="149" t="s">
        <v>85</v>
      </c>
      <c r="AV180" s="12" t="s">
        <v>85</v>
      </c>
      <c r="AW180" s="12" t="s">
        <v>4</v>
      </c>
      <c r="AX180" s="12" t="s">
        <v>83</v>
      </c>
      <c r="AY180" s="149" t="s">
        <v>124</v>
      </c>
    </row>
    <row r="181" spans="2:65" s="1" customFormat="1" ht="24.2" customHeight="1">
      <c r="B181" s="30"/>
      <c r="C181" s="130" t="s">
        <v>236</v>
      </c>
      <c r="D181" s="130" t="s">
        <v>126</v>
      </c>
      <c r="E181" s="131" t="s">
        <v>237</v>
      </c>
      <c r="F181" s="132" t="s">
        <v>238</v>
      </c>
      <c r="G181" s="133" t="s">
        <v>176</v>
      </c>
      <c r="H181" s="134">
        <v>357.916</v>
      </c>
      <c r="I181" s="135"/>
      <c r="J181" s="136">
        <f>ROUND(I181*H181,2)</f>
        <v>0</v>
      </c>
      <c r="K181" s="132" t="s">
        <v>130</v>
      </c>
      <c r="L181" s="30"/>
      <c r="M181" s="137" t="s">
        <v>1</v>
      </c>
      <c r="N181" s="138" t="s">
        <v>40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131</v>
      </c>
      <c r="AT181" s="141" t="s">
        <v>126</v>
      </c>
      <c r="AU181" s="141" t="s">
        <v>85</v>
      </c>
      <c r="AY181" s="15" t="s">
        <v>124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83</v>
      </c>
      <c r="BK181" s="142">
        <f>ROUND(I181*H181,2)</f>
        <v>0</v>
      </c>
      <c r="BL181" s="15" t="s">
        <v>131</v>
      </c>
      <c r="BM181" s="141" t="s">
        <v>239</v>
      </c>
    </row>
    <row r="182" spans="2:65" s="1" customFormat="1" ht="29.25">
      <c r="B182" s="30"/>
      <c r="D182" s="143" t="s">
        <v>133</v>
      </c>
      <c r="F182" s="144" t="s">
        <v>240</v>
      </c>
      <c r="I182" s="145"/>
      <c r="L182" s="30"/>
      <c r="M182" s="146"/>
      <c r="T182" s="54"/>
      <c r="AT182" s="15" t="s">
        <v>133</v>
      </c>
      <c r="AU182" s="15" t="s">
        <v>85</v>
      </c>
    </row>
    <row r="183" spans="2:65" s="12" customFormat="1" ht="11.25">
      <c r="B183" s="148"/>
      <c r="D183" s="143" t="s">
        <v>186</v>
      </c>
      <c r="E183" s="149" t="s">
        <v>1</v>
      </c>
      <c r="F183" s="150" t="s">
        <v>241</v>
      </c>
      <c r="H183" s="151">
        <v>357.916</v>
      </c>
      <c r="I183" s="152"/>
      <c r="L183" s="148"/>
      <c r="M183" s="153"/>
      <c r="T183" s="154"/>
      <c r="AT183" s="149" t="s">
        <v>186</v>
      </c>
      <c r="AU183" s="149" t="s">
        <v>85</v>
      </c>
      <c r="AV183" s="12" t="s">
        <v>85</v>
      </c>
      <c r="AW183" s="12" t="s">
        <v>31</v>
      </c>
      <c r="AX183" s="12" t="s">
        <v>83</v>
      </c>
      <c r="AY183" s="149" t="s">
        <v>124</v>
      </c>
    </row>
    <row r="184" spans="2:65" s="1" customFormat="1" ht="16.5" customHeight="1">
      <c r="B184" s="30"/>
      <c r="C184" s="162" t="s">
        <v>242</v>
      </c>
      <c r="D184" s="162" t="s">
        <v>243</v>
      </c>
      <c r="E184" s="163" t="s">
        <v>244</v>
      </c>
      <c r="F184" s="164" t="s">
        <v>245</v>
      </c>
      <c r="G184" s="165" t="s">
        <v>231</v>
      </c>
      <c r="H184" s="166">
        <v>644.24900000000002</v>
      </c>
      <c r="I184" s="167"/>
      <c r="J184" s="168">
        <f>ROUND(I184*H184,2)</f>
        <v>0</v>
      </c>
      <c r="K184" s="164" t="s">
        <v>130</v>
      </c>
      <c r="L184" s="169"/>
      <c r="M184" s="170" t="s">
        <v>1</v>
      </c>
      <c r="N184" s="171" t="s">
        <v>40</v>
      </c>
      <c r="P184" s="139">
        <f>O184*H184</f>
        <v>0</v>
      </c>
      <c r="Q184" s="139">
        <v>1</v>
      </c>
      <c r="R184" s="139">
        <f>Q184*H184</f>
        <v>644.24900000000002</v>
      </c>
      <c r="S184" s="139">
        <v>0</v>
      </c>
      <c r="T184" s="140">
        <f>S184*H184</f>
        <v>0</v>
      </c>
      <c r="AR184" s="141" t="s">
        <v>163</v>
      </c>
      <c r="AT184" s="141" t="s">
        <v>243</v>
      </c>
      <c r="AU184" s="141" t="s">
        <v>85</v>
      </c>
      <c r="AY184" s="15" t="s">
        <v>124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83</v>
      </c>
      <c r="BK184" s="142">
        <f>ROUND(I184*H184,2)</f>
        <v>0</v>
      </c>
      <c r="BL184" s="15" t="s">
        <v>131</v>
      </c>
      <c r="BM184" s="141" t="s">
        <v>246</v>
      </c>
    </row>
    <row r="185" spans="2:65" s="1" customFormat="1" ht="11.25">
      <c r="B185" s="30"/>
      <c r="D185" s="143" t="s">
        <v>133</v>
      </c>
      <c r="F185" s="144" t="s">
        <v>245</v>
      </c>
      <c r="I185" s="145"/>
      <c r="L185" s="30"/>
      <c r="M185" s="146"/>
      <c r="T185" s="54"/>
      <c r="AT185" s="15" t="s">
        <v>133</v>
      </c>
      <c r="AU185" s="15" t="s">
        <v>85</v>
      </c>
    </row>
    <row r="186" spans="2:65" s="12" customFormat="1" ht="11.25">
      <c r="B186" s="148"/>
      <c r="D186" s="143" t="s">
        <v>186</v>
      </c>
      <c r="F186" s="150" t="s">
        <v>247</v>
      </c>
      <c r="H186" s="151">
        <v>644.24900000000002</v>
      </c>
      <c r="I186" s="152"/>
      <c r="L186" s="148"/>
      <c r="M186" s="153"/>
      <c r="T186" s="154"/>
      <c r="AT186" s="149" t="s">
        <v>186</v>
      </c>
      <c r="AU186" s="149" t="s">
        <v>85</v>
      </c>
      <c r="AV186" s="12" t="s">
        <v>85</v>
      </c>
      <c r="AW186" s="12" t="s">
        <v>4</v>
      </c>
      <c r="AX186" s="12" t="s">
        <v>83</v>
      </c>
      <c r="AY186" s="149" t="s">
        <v>124</v>
      </c>
    </row>
    <row r="187" spans="2:65" s="1" customFormat="1" ht="24.2" customHeight="1">
      <c r="B187" s="30"/>
      <c r="C187" s="130" t="s">
        <v>7</v>
      </c>
      <c r="D187" s="130" t="s">
        <v>126</v>
      </c>
      <c r="E187" s="131" t="s">
        <v>248</v>
      </c>
      <c r="F187" s="132" t="s">
        <v>249</v>
      </c>
      <c r="G187" s="133" t="s">
        <v>176</v>
      </c>
      <c r="H187" s="134">
        <v>115.386</v>
      </c>
      <c r="I187" s="135"/>
      <c r="J187" s="136">
        <f>ROUND(I187*H187,2)</f>
        <v>0</v>
      </c>
      <c r="K187" s="132" t="s">
        <v>130</v>
      </c>
      <c r="L187" s="30"/>
      <c r="M187" s="137" t="s">
        <v>1</v>
      </c>
      <c r="N187" s="138" t="s">
        <v>40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131</v>
      </c>
      <c r="AT187" s="141" t="s">
        <v>126</v>
      </c>
      <c r="AU187" s="141" t="s">
        <v>85</v>
      </c>
      <c r="AY187" s="15" t="s">
        <v>124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83</v>
      </c>
      <c r="BK187" s="142">
        <f>ROUND(I187*H187,2)</f>
        <v>0</v>
      </c>
      <c r="BL187" s="15" t="s">
        <v>131</v>
      </c>
      <c r="BM187" s="141" t="s">
        <v>250</v>
      </c>
    </row>
    <row r="188" spans="2:65" s="1" customFormat="1" ht="39">
      <c r="B188" s="30"/>
      <c r="D188" s="143" t="s">
        <v>133</v>
      </c>
      <c r="F188" s="144" t="s">
        <v>251</v>
      </c>
      <c r="I188" s="145"/>
      <c r="L188" s="30"/>
      <c r="M188" s="146"/>
      <c r="T188" s="54"/>
      <c r="AT188" s="15" t="s">
        <v>133</v>
      </c>
      <c r="AU188" s="15" t="s">
        <v>85</v>
      </c>
    </row>
    <row r="189" spans="2:65" s="12" customFormat="1" ht="11.25">
      <c r="B189" s="148"/>
      <c r="D189" s="143" t="s">
        <v>186</v>
      </c>
      <c r="E189" s="149" t="s">
        <v>1</v>
      </c>
      <c r="F189" s="150" t="s">
        <v>252</v>
      </c>
      <c r="H189" s="151">
        <v>121.044</v>
      </c>
      <c r="I189" s="152"/>
      <c r="L189" s="148"/>
      <c r="M189" s="153"/>
      <c r="T189" s="154"/>
      <c r="AT189" s="149" t="s">
        <v>186</v>
      </c>
      <c r="AU189" s="149" t="s">
        <v>85</v>
      </c>
      <c r="AV189" s="12" t="s">
        <v>85</v>
      </c>
      <c r="AW189" s="12" t="s">
        <v>31</v>
      </c>
      <c r="AX189" s="12" t="s">
        <v>75</v>
      </c>
      <c r="AY189" s="149" t="s">
        <v>124</v>
      </c>
    </row>
    <row r="190" spans="2:65" s="12" customFormat="1" ht="11.25">
      <c r="B190" s="148"/>
      <c r="D190" s="143" t="s">
        <v>186</v>
      </c>
      <c r="E190" s="149" t="s">
        <v>1</v>
      </c>
      <c r="F190" s="150" t="s">
        <v>253</v>
      </c>
      <c r="H190" s="151">
        <v>-17.321999999999999</v>
      </c>
      <c r="I190" s="152"/>
      <c r="L190" s="148"/>
      <c r="M190" s="153"/>
      <c r="T190" s="154"/>
      <c r="AT190" s="149" t="s">
        <v>186</v>
      </c>
      <c r="AU190" s="149" t="s">
        <v>85</v>
      </c>
      <c r="AV190" s="12" t="s">
        <v>85</v>
      </c>
      <c r="AW190" s="12" t="s">
        <v>31</v>
      </c>
      <c r="AX190" s="12" t="s">
        <v>75</v>
      </c>
      <c r="AY190" s="149" t="s">
        <v>124</v>
      </c>
    </row>
    <row r="191" spans="2:65" s="12" customFormat="1" ht="11.25">
      <c r="B191" s="148"/>
      <c r="D191" s="143" t="s">
        <v>186</v>
      </c>
      <c r="E191" s="149" t="s">
        <v>1</v>
      </c>
      <c r="F191" s="150" t="s">
        <v>254</v>
      </c>
      <c r="H191" s="151">
        <v>11.664</v>
      </c>
      <c r="I191" s="152"/>
      <c r="L191" s="148"/>
      <c r="M191" s="153"/>
      <c r="T191" s="154"/>
      <c r="AT191" s="149" t="s">
        <v>186</v>
      </c>
      <c r="AU191" s="149" t="s">
        <v>85</v>
      </c>
      <c r="AV191" s="12" t="s">
        <v>85</v>
      </c>
      <c r="AW191" s="12" t="s">
        <v>31</v>
      </c>
      <c r="AX191" s="12" t="s">
        <v>75</v>
      </c>
      <c r="AY191" s="149" t="s">
        <v>124</v>
      </c>
    </row>
    <row r="192" spans="2:65" s="13" customFormat="1" ht="11.25">
      <c r="B192" s="155"/>
      <c r="D192" s="143" t="s">
        <v>186</v>
      </c>
      <c r="E192" s="156" t="s">
        <v>1</v>
      </c>
      <c r="F192" s="157" t="s">
        <v>190</v>
      </c>
      <c r="H192" s="158">
        <v>115.386</v>
      </c>
      <c r="I192" s="159"/>
      <c r="L192" s="155"/>
      <c r="M192" s="160"/>
      <c r="T192" s="161"/>
      <c r="AT192" s="156" t="s">
        <v>186</v>
      </c>
      <c r="AU192" s="156" t="s">
        <v>85</v>
      </c>
      <c r="AV192" s="13" t="s">
        <v>131</v>
      </c>
      <c r="AW192" s="13" t="s">
        <v>31</v>
      </c>
      <c r="AX192" s="13" t="s">
        <v>83</v>
      </c>
      <c r="AY192" s="156" t="s">
        <v>124</v>
      </c>
    </row>
    <row r="193" spans="2:65" s="1" customFormat="1" ht="16.5" customHeight="1">
      <c r="B193" s="30"/>
      <c r="C193" s="162" t="s">
        <v>255</v>
      </c>
      <c r="D193" s="162" t="s">
        <v>243</v>
      </c>
      <c r="E193" s="163" t="s">
        <v>256</v>
      </c>
      <c r="F193" s="164" t="s">
        <v>257</v>
      </c>
      <c r="G193" s="165" t="s">
        <v>231</v>
      </c>
      <c r="H193" s="166">
        <v>230.77199999999999</v>
      </c>
      <c r="I193" s="167"/>
      <c r="J193" s="168">
        <f>ROUND(I193*H193,2)</f>
        <v>0</v>
      </c>
      <c r="K193" s="164" t="s">
        <v>130</v>
      </c>
      <c r="L193" s="169"/>
      <c r="M193" s="170" t="s">
        <v>1</v>
      </c>
      <c r="N193" s="171" t="s">
        <v>40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163</v>
      </c>
      <c r="AT193" s="141" t="s">
        <v>243</v>
      </c>
      <c r="AU193" s="141" t="s">
        <v>85</v>
      </c>
      <c r="AY193" s="15" t="s">
        <v>124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83</v>
      </c>
      <c r="BK193" s="142">
        <f>ROUND(I193*H193,2)</f>
        <v>0</v>
      </c>
      <c r="BL193" s="15" t="s">
        <v>131</v>
      </c>
      <c r="BM193" s="141" t="s">
        <v>258</v>
      </c>
    </row>
    <row r="194" spans="2:65" s="1" customFormat="1" ht="11.25">
      <c r="B194" s="30"/>
      <c r="D194" s="143" t="s">
        <v>133</v>
      </c>
      <c r="F194" s="144" t="s">
        <v>257</v>
      </c>
      <c r="I194" s="145"/>
      <c r="L194" s="30"/>
      <c r="M194" s="146"/>
      <c r="T194" s="54"/>
      <c r="AT194" s="15" t="s">
        <v>133</v>
      </c>
      <c r="AU194" s="15" t="s">
        <v>85</v>
      </c>
    </row>
    <row r="195" spans="2:65" s="12" customFormat="1" ht="11.25">
      <c r="B195" s="148"/>
      <c r="D195" s="143" t="s">
        <v>186</v>
      </c>
      <c r="F195" s="150" t="s">
        <v>259</v>
      </c>
      <c r="H195" s="151">
        <v>230.77199999999999</v>
      </c>
      <c r="I195" s="152"/>
      <c r="L195" s="148"/>
      <c r="M195" s="153"/>
      <c r="T195" s="154"/>
      <c r="AT195" s="149" t="s">
        <v>186</v>
      </c>
      <c r="AU195" s="149" t="s">
        <v>85</v>
      </c>
      <c r="AV195" s="12" t="s">
        <v>85</v>
      </c>
      <c r="AW195" s="12" t="s">
        <v>4</v>
      </c>
      <c r="AX195" s="12" t="s">
        <v>83</v>
      </c>
      <c r="AY195" s="149" t="s">
        <v>124</v>
      </c>
    </row>
    <row r="196" spans="2:65" s="11" customFormat="1" ht="22.9" customHeight="1">
      <c r="B196" s="118"/>
      <c r="D196" s="119" t="s">
        <v>74</v>
      </c>
      <c r="E196" s="128" t="s">
        <v>139</v>
      </c>
      <c r="F196" s="128" t="s">
        <v>260</v>
      </c>
      <c r="I196" s="121"/>
      <c r="J196" s="129">
        <f>BK196</f>
        <v>0</v>
      </c>
      <c r="L196" s="118"/>
      <c r="M196" s="123"/>
      <c r="P196" s="124">
        <f>SUM(P197:P198)</f>
        <v>0</v>
      </c>
      <c r="R196" s="124">
        <f>SUM(R197:R198)</f>
        <v>0</v>
      </c>
      <c r="T196" s="125">
        <f>SUM(T197:T198)</f>
        <v>0</v>
      </c>
      <c r="AR196" s="119" t="s">
        <v>83</v>
      </c>
      <c r="AT196" s="126" t="s">
        <v>74</v>
      </c>
      <c r="AU196" s="126" t="s">
        <v>83</v>
      </c>
      <c r="AY196" s="119" t="s">
        <v>124</v>
      </c>
      <c r="BK196" s="127">
        <f>SUM(BK197:BK198)</f>
        <v>0</v>
      </c>
    </row>
    <row r="197" spans="2:65" s="1" customFormat="1" ht="21.75" customHeight="1">
      <c r="B197" s="30"/>
      <c r="C197" s="130" t="s">
        <v>261</v>
      </c>
      <c r="D197" s="130" t="s">
        <v>126</v>
      </c>
      <c r="E197" s="131" t="s">
        <v>262</v>
      </c>
      <c r="F197" s="132" t="s">
        <v>263</v>
      </c>
      <c r="G197" s="133" t="s">
        <v>129</v>
      </c>
      <c r="H197" s="134">
        <v>176</v>
      </c>
      <c r="I197" s="135"/>
      <c r="J197" s="136">
        <f>ROUND(I197*H197,2)</f>
        <v>0</v>
      </c>
      <c r="K197" s="132" t="s">
        <v>130</v>
      </c>
      <c r="L197" s="30"/>
      <c r="M197" s="137" t="s">
        <v>1</v>
      </c>
      <c r="N197" s="138" t="s">
        <v>40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131</v>
      </c>
      <c r="AT197" s="141" t="s">
        <v>126</v>
      </c>
      <c r="AU197" s="141" t="s">
        <v>85</v>
      </c>
      <c r="AY197" s="15" t="s">
        <v>124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5" t="s">
        <v>83</v>
      </c>
      <c r="BK197" s="142">
        <f>ROUND(I197*H197,2)</f>
        <v>0</v>
      </c>
      <c r="BL197" s="15" t="s">
        <v>131</v>
      </c>
      <c r="BM197" s="141" t="s">
        <v>264</v>
      </c>
    </row>
    <row r="198" spans="2:65" s="1" customFormat="1" ht="11.25">
      <c r="B198" s="30"/>
      <c r="D198" s="143" t="s">
        <v>133</v>
      </c>
      <c r="F198" s="144" t="s">
        <v>265</v>
      </c>
      <c r="I198" s="145"/>
      <c r="L198" s="30"/>
      <c r="M198" s="146"/>
      <c r="T198" s="54"/>
      <c r="AT198" s="15" t="s">
        <v>133</v>
      </c>
      <c r="AU198" s="15" t="s">
        <v>85</v>
      </c>
    </row>
    <row r="199" spans="2:65" s="11" customFormat="1" ht="22.9" customHeight="1">
      <c r="B199" s="118"/>
      <c r="D199" s="119" t="s">
        <v>74</v>
      </c>
      <c r="E199" s="128" t="s">
        <v>131</v>
      </c>
      <c r="F199" s="128" t="s">
        <v>266</v>
      </c>
      <c r="I199" s="121"/>
      <c r="J199" s="129">
        <f>BK199</f>
        <v>0</v>
      </c>
      <c r="L199" s="118"/>
      <c r="M199" s="123"/>
      <c r="P199" s="124">
        <f>SUM(P200:P206)</f>
        <v>0</v>
      </c>
      <c r="R199" s="124">
        <f>SUM(R200:R206)</f>
        <v>0.35327999999999998</v>
      </c>
      <c r="T199" s="125">
        <f>SUM(T200:T206)</f>
        <v>0</v>
      </c>
      <c r="AR199" s="119" t="s">
        <v>83</v>
      </c>
      <c r="AT199" s="126" t="s">
        <v>74</v>
      </c>
      <c r="AU199" s="126" t="s">
        <v>83</v>
      </c>
      <c r="AY199" s="119" t="s">
        <v>124</v>
      </c>
      <c r="BK199" s="127">
        <f>SUM(BK200:BK206)</f>
        <v>0</v>
      </c>
    </row>
    <row r="200" spans="2:65" s="1" customFormat="1" ht="24.2" customHeight="1">
      <c r="B200" s="30"/>
      <c r="C200" s="130" t="s">
        <v>267</v>
      </c>
      <c r="D200" s="130" t="s">
        <v>126</v>
      </c>
      <c r="E200" s="131" t="s">
        <v>268</v>
      </c>
      <c r="F200" s="132" t="s">
        <v>269</v>
      </c>
      <c r="G200" s="133" t="s">
        <v>176</v>
      </c>
      <c r="H200" s="134">
        <v>20.88</v>
      </c>
      <c r="I200" s="135"/>
      <c r="J200" s="136">
        <f>ROUND(I200*H200,2)</f>
        <v>0</v>
      </c>
      <c r="K200" s="132" t="s">
        <v>130</v>
      </c>
      <c r="L200" s="30"/>
      <c r="M200" s="137" t="s">
        <v>1</v>
      </c>
      <c r="N200" s="138" t="s">
        <v>40</v>
      </c>
      <c r="P200" s="139">
        <f>O200*H200</f>
        <v>0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131</v>
      </c>
      <c r="AT200" s="141" t="s">
        <v>126</v>
      </c>
      <c r="AU200" s="141" t="s">
        <v>85</v>
      </c>
      <c r="AY200" s="15" t="s">
        <v>124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83</v>
      </c>
      <c r="BK200" s="142">
        <f>ROUND(I200*H200,2)</f>
        <v>0</v>
      </c>
      <c r="BL200" s="15" t="s">
        <v>131</v>
      </c>
      <c r="BM200" s="141" t="s">
        <v>270</v>
      </c>
    </row>
    <row r="201" spans="2:65" s="1" customFormat="1" ht="19.5">
      <c r="B201" s="30"/>
      <c r="D201" s="143" t="s">
        <v>133</v>
      </c>
      <c r="F201" s="144" t="s">
        <v>271</v>
      </c>
      <c r="I201" s="145"/>
      <c r="L201" s="30"/>
      <c r="M201" s="146"/>
      <c r="T201" s="54"/>
      <c r="AT201" s="15" t="s">
        <v>133</v>
      </c>
      <c r="AU201" s="15" t="s">
        <v>85</v>
      </c>
    </row>
    <row r="202" spans="2:65" s="12" customFormat="1" ht="11.25">
      <c r="B202" s="148"/>
      <c r="D202" s="143" t="s">
        <v>186</v>
      </c>
      <c r="E202" s="149" t="s">
        <v>1</v>
      </c>
      <c r="F202" s="150" t="s">
        <v>272</v>
      </c>
      <c r="H202" s="151">
        <v>18.48</v>
      </c>
      <c r="I202" s="152"/>
      <c r="L202" s="148"/>
      <c r="M202" s="153"/>
      <c r="T202" s="154"/>
      <c r="AT202" s="149" t="s">
        <v>186</v>
      </c>
      <c r="AU202" s="149" t="s">
        <v>85</v>
      </c>
      <c r="AV202" s="12" t="s">
        <v>85</v>
      </c>
      <c r="AW202" s="12" t="s">
        <v>31</v>
      </c>
      <c r="AX202" s="12" t="s">
        <v>75</v>
      </c>
      <c r="AY202" s="149" t="s">
        <v>124</v>
      </c>
    </row>
    <row r="203" spans="2:65" s="12" customFormat="1" ht="11.25">
      <c r="B203" s="148"/>
      <c r="D203" s="143" t="s">
        <v>186</v>
      </c>
      <c r="E203" s="149" t="s">
        <v>1</v>
      </c>
      <c r="F203" s="150" t="s">
        <v>273</v>
      </c>
      <c r="H203" s="151">
        <v>2.4</v>
      </c>
      <c r="I203" s="152"/>
      <c r="L203" s="148"/>
      <c r="M203" s="153"/>
      <c r="T203" s="154"/>
      <c r="AT203" s="149" t="s">
        <v>186</v>
      </c>
      <c r="AU203" s="149" t="s">
        <v>85</v>
      </c>
      <c r="AV203" s="12" t="s">
        <v>85</v>
      </c>
      <c r="AW203" s="12" t="s">
        <v>31</v>
      </c>
      <c r="AX203" s="12" t="s">
        <v>75</v>
      </c>
      <c r="AY203" s="149" t="s">
        <v>124</v>
      </c>
    </row>
    <row r="204" spans="2:65" s="13" customFormat="1" ht="11.25">
      <c r="B204" s="155"/>
      <c r="D204" s="143" t="s">
        <v>186</v>
      </c>
      <c r="E204" s="156" t="s">
        <v>1</v>
      </c>
      <c r="F204" s="157" t="s">
        <v>190</v>
      </c>
      <c r="H204" s="158">
        <v>20.88</v>
      </c>
      <c r="I204" s="159"/>
      <c r="L204" s="155"/>
      <c r="M204" s="160"/>
      <c r="T204" s="161"/>
      <c r="AT204" s="156" t="s">
        <v>186</v>
      </c>
      <c r="AU204" s="156" t="s">
        <v>85</v>
      </c>
      <c r="AV204" s="13" t="s">
        <v>131</v>
      </c>
      <c r="AW204" s="13" t="s">
        <v>31</v>
      </c>
      <c r="AX204" s="13" t="s">
        <v>83</v>
      </c>
      <c r="AY204" s="156" t="s">
        <v>124</v>
      </c>
    </row>
    <row r="205" spans="2:65" s="1" customFormat="1" ht="24.2" customHeight="1">
      <c r="B205" s="30"/>
      <c r="C205" s="130" t="s">
        <v>274</v>
      </c>
      <c r="D205" s="130" t="s">
        <v>126</v>
      </c>
      <c r="E205" s="131" t="s">
        <v>275</v>
      </c>
      <c r="F205" s="132" t="s">
        <v>276</v>
      </c>
      <c r="G205" s="133" t="s">
        <v>277</v>
      </c>
      <c r="H205" s="134">
        <v>4</v>
      </c>
      <c r="I205" s="135"/>
      <c r="J205" s="136">
        <f>ROUND(I205*H205,2)</f>
        <v>0</v>
      </c>
      <c r="K205" s="132" t="s">
        <v>130</v>
      </c>
      <c r="L205" s="30"/>
      <c r="M205" s="137" t="s">
        <v>1</v>
      </c>
      <c r="N205" s="138" t="s">
        <v>40</v>
      </c>
      <c r="P205" s="139">
        <f>O205*H205</f>
        <v>0</v>
      </c>
      <c r="Q205" s="139">
        <v>8.8319999999999996E-2</v>
      </c>
      <c r="R205" s="139">
        <f>Q205*H205</f>
        <v>0.35327999999999998</v>
      </c>
      <c r="S205" s="139">
        <v>0</v>
      </c>
      <c r="T205" s="140">
        <f>S205*H205</f>
        <v>0</v>
      </c>
      <c r="AR205" s="141" t="s">
        <v>131</v>
      </c>
      <c r="AT205" s="141" t="s">
        <v>126</v>
      </c>
      <c r="AU205" s="141" t="s">
        <v>85</v>
      </c>
      <c r="AY205" s="15" t="s">
        <v>124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83</v>
      </c>
      <c r="BK205" s="142">
        <f>ROUND(I205*H205,2)</f>
        <v>0</v>
      </c>
      <c r="BL205" s="15" t="s">
        <v>131</v>
      </c>
      <c r="BM205" s="141" t="s">
        <v>278</v>
      </c>
    </row>
    <row r="206" spans="2:65" s="1" customFormat="1" ht="29.25">
      <c r="B206" s="30"/>
      <c r="D206" s="143" t="s">
        <v>133</v>
      </c>
      <c r="F206" s="144" t="s">
        <v>279</v>
      </c>
      <c r="I206" s="145"/>
      <c r="L206" s="30"/>
      <c r="M206" s="146"/>
      <c r="T206" s="54"/>
      <c r="AT206" s="15" t="s">
        <v>133</v>
      </c>
      <c r="AU206" s="15" t="s">
        <v>85</v>
      </c>
    </row>
    <row r="207" spans="2:65" s="11" customFormat="1" ht="22.9" customHeight="1">
      <c r="B207" s="118"/>
      <c r="D207" s="119" t="s">
        <v>74</v>
      </c>
      <c r="E207" s="128" t="s">
        <v>163</v>
      </c>
      <c r="F207" s="128" t="s">
        <v>280</v>
      </c>
      <c r="I207" s="121"/>
      <c r="J207" s="129">
        <f>BK207</f>
        <v>0</v>
      </c>
      <c r="L207" s="118"/>
      <c r="M207" s="123"/>
      <c r="P207" s="124">
        <f>SUM(P208:P258)</f>
        <v>0</v>
      </c>
      <c r="R207" s="124">
        <f>SUM(R208:R258)</f>
        <v>48.455054999999994</v>
      </c>
      <c r="T207" s="125">
        <f>SUM(T208:T258)</f>
        <v>0</v>
      </c>
      <c r="AR207" s="119" t="s">
        <v>83</v>
      </c>
      <c r="AT207" s="126" t="s">
        <v>74</v>
      </c>
      <c r="AU207" s="126" t="s">
        <v>83</v>
      </c>
      <c r="AY207" s="119" t="s">
        <v>124</v>
      </c>
      <c r="BK207" s="127">
        <f>SUM(BK208:BK258)</f>
        <v>0</v>
      </c>
    </row>
    <row r="208" spans="2:65" s="1" customFormat="1" ht="33" customHeight="1">
      <c r="B208" s="30"/>
      <c r="C208" s="130" t="s">
        <v>281</v>
      </c>
      <c r="D208" s="130" t="s">
        <v>126</v>
      </c>
      <c r="E208" s="131" t="s">
        <v>282</v>
      </c>
      <c r="F208" s="132" t="s">
        <v>283</v>
      </c>
      <c r="G208" s="133" t="s">
        <v>129</v>
      </c>
      <c r="H208" s="134">
        <v>24</v>
      </c>
      <c r="I208" s="135"/>
      <c r="J208" s="136">
        <f>ROUND(I208*H208,2)</f>
        <v>0</v>
      </c>
      <c r="K208" s="132" t="s">
        <v>130</v>
      </c>
      <c r="L208" s="30"/>
      <c r="M208" s="137" t="s">
        <v>1</v>
      </c>
      <c r="N208" s="138" t="s">
        <v>40</v>
      </c>
      <c r="P208" s="139">
        <f>O208*H208</f>
        <v>0</v>
      </c>
      <c r="Q208" s="139">
        <v>3.0000000000000001E-5</v>
      </c>
      <c r="R208" s="139">
        <f>Q208*H208</f>
        <v>7.2000000000000005E-4</v>
      </c>
      <c r="S208" s="139">
        <v>0</v>
      </c>
      <c r="T208" s="140">
        <f>S208*H208</f>
        <v>0</v>
      </c>
      <c r="AR208" s="141" t="s">
        <v>131</v>
      </c>
      <c r="AT208" s="141" t="s">
        <v>126</v>
      </c>
      <c r="AU208" s="141" t="s">
        <v>85</v>
      </c>
      <c r="AY208" s="15" t="s">
        <v>124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83</v>
      </c>
      <c r="BK208" s="142">
        <f>ROUND(I208*H208,2)</f>
        <v>0</v>
      </c>
      <c r="BL208" s="15" t="s">
        <v>131</v>
      </c>
      <c r="BM208" s="141" t="s">
        <v>284</v>
      </c>
    </row>
    <row r="209" spans="2:65" s="1" customFormat="1" ht="19.5">
      <c r="B209" s="30"/>
      <c r="D209" s="143" t="s">
        <v>133</v>
      </c>
      <c r="F209" s="144" t="s">
        <v>285</v>
      </c>
      <c r="I209" s="145"/>
      <c r="L209" s="30"/>
      <c r="M209" s="146"/>
      <c r="T209" s="54"/>
      <c r="AT209" s="15" t="s">
        <v>133</v>
      </c>
      <c r="AU209" s="15" t="s">
        <v>85</v>
      </c>
    </row>
    <row r="210" spans="2:65" s="1" customFormat="1" ht="24.2" customHeight="1">
      <c r="B210" s="30"/>
      <c r="C210" s="162" t="s">
        <v>286</v>
      </c>
      <c r="D210" s="162" t="s">
        <v>243</v>
      </c>
      <c r="E210" s="163" t="s">
        <v>287</v>
      </c>
      <c r="F210" s="164" t="s">
        <v>288</v>
      </c>
      <c r="G210" s="165" t="s">
        <v>129</v>
      </c>
      <c r="H210" s="166">
        <v>24.36</v>
      </c>
      <c r="I210" s="167"/>
      <c r="J210" s="168">
        <f>ROUND(I210*H210,2)</f>
        <v>0</v>
      </c>
      <c r="K210" s="164" t="s">
        <v>130</v>
      </c>
      <c r="L210" s="169"/>
      <c r="M210" s="170" t="s">
        <v>1</v>
      </c>
      <c r="N210" s="171" t="s">
        <v>40</v>
      </c>
      <c r="P210" s="139">
        <f>O210*H210</f>
        <v>0</v>
      </c>
      <c r="Q210" s="139">
        <v>2.4E-2</v>
      </c>
      <c r="R210" s="139">
        <f>Q210*H210</f>
        <v>0.58464000000000005</v>
      </c>
      <c r="S210" s="139">
        <v>0</v>
      </c>
      <c r="T210" s="140">
        <f>S210*H210</f>
        <v>0</v>
      </c>
      <c r="AR210" s="141" t="s">
        <v>163</v>
      </c>
      <c r="AT210" s="141" t="s">
        <v>243</v>
      </c>
      <c r="AU210" s="141" t="s">
        <v>85</v>
      </c>
      <c r="AY210" s="15" t="s">
        <v>124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83</v>
      </c>
      <c r="BK210" s="142">
        <f>ROUND(I210*H210,2)</f>
        <v>0</v>
      </c>
      <c r="BL210" s="15" t="s">
        <v>131</v>
      </c>
      <c r="BM210" s="141" t="s">
        <v>289</v>
      </c>
    </row>
    <row r="211" spans="2:65" s="1" customFormat="1" ht="11.25">
      <c r="B211" s="30"/>
      <c r="D211" s="143" t="s">
        <v>133</v>
      </c>
      <c r="F211" s="144" t="s">
        <v>288</v>
      </c>
      <c r="I211" s="145"/>
      <c r="L211" s="30"/>
      <c r="M211" s="146"/>
      <c r="T211" s="54"/>
      <c r="AT211" s="15" t="s">
        <v>133</v>
      </c>
      <c r="AU211" s="15" t="s">
        <v>85</v>
      </c>
    </row>
    <row r="212" spans="2:65" s="12" customFormat="1" ht="11.25">
      <c r="B212" s="148"/>
      <c r="D212" s="143" t="s">
        <v>186</v>
      </c>
      <c r="F212" s="150" t="s">
        <v>290</v>
      </c>
      <c r="H212" s="151">
        <v>24.36</v>
      </c>
      <c r="I212" s="152"/>
      <c r="L212" s="148"/>
      <c r="M212" s="153"/>
      <c r="T212" s="154"/>
      <c r="AT212" s="149" t="s">
        <v>186</v>
      </c>
      <c r="AU212" s="149" t="s">
        <v>85</v>
      </c>
      <c r="AV212" s="12" t="s">
        <v>85</v>
      </c>
      <c r="AW212" s="12" t="s">
        <v>4</v>
      </c>
      <c r="AX212" s="12" t="s">
        <v>83</v>
      </c>
      <c r="AY212" s="149" t="s">
        <v>124</v>
      </c>
    </row>
    <row r="213" spans="2:65" s="1" customFormat="1" ht="33" customHeight="1">
      <c r="B213" s="30"/>
      <c r="C213" s="130" t="s">
        <v>291</v>
      </c>
      <c r="D213" s="130" t="s">
        <v>126</v>
      </c>
      <c r="E213" s="131" t="s">
        <v>292</v>
      </c>
      <c r="F213" s="132" t="s">
        <v>293</v>
      </c>
      <c r="G213" s="133" t="s">
        <v>129</v>
      </c>
      <c r="H213" s="134">
        <v>176</v>
      </c>
      <c r="I213" s="135"/>
      <c r="J213" s="136">
        <f>ROUND(I213*H213,2)</f>
        <v>0</v>
      </c>
      <c r="K213" s="132" t="s">
        <v>130</v>
      </c>
      <c r="L213" s="30"/>
      <c r="M213" s="137" t="s">
        <v>1</v>
      </c>
      <c r="N213" s="138" t="s">
        <v>40</v>
      </c>
      <c r="P213" s="139">
        <f>O213*H213</f>
        <v>0</v>
      </c>
      <c r="Q213" s="139">
        <v>8.0000000000000007E-5</v>
      </c>
      <c r="R213" s="139">
        <f>Q213*H213</f>
        <v>1.4080000000000001E-2</v>
      </c>
      <c r="S213" s="139">
        <v>0</v>
      </c>
      <c r="T213" s="140">
        <f>S213*H213</f>
        <v>0</v>
      </c>
      <c r="AR213" s="141" t="s">
        <v>131</v>
      </c>
      <c r="AT213" s="141" t="s">
        <v>126</v>
      </c>
      <c r="AU213" s="141" t="s">
        <v>85</v>
      </c>
      <c r="AY213" s="15" t="s">
        <v>124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83</v>
      </c>
      <c r="BK213" s="142">
        <f>ROUND(I213*H213,2)</f>
        <v>0</v>
      </c>
      <c r="BL213" s="15" t="s">
        <v>131</v>
      </c>
      <c r="BM213" s="141" t="s">
        <v>294</v>
      </c>
    </row>
    <row r="214" spans="2:65" s="1" customFormat="1" ht="19.5">
      <c r="B214" s="30"/>
      <c r="D214" s="143" t="s">
        <v>133</v>
      </c>
      <c r="F214" s="144" t="s">
        <v>295</v>
      </c>
      <c r="I214" s="145"/>
      <c r="L214" s="30"/>
      <c r="M214" s="146"/>
      <c r="T214" s="54"/>
      <c r="AT214" s="15" t="s">
        <v>133</v>
      </c>
      <c r="AU214" s="15" t="s">
        <v>85</v>
      </c>
    </row>
    <row r="215" spans="2:65" s="1" customFormat="1" ht="24.2" customHeight="1">
      <c r="B215" s="30"/>
      <c r="C215" s="162" t="s">
        <v>296</v>
      </c>
      <c r="D215" s="162" t="s">
        <v>243</v>
      </c>
      <c r="E215" s="163" t="s">
        <v>297</v>
      </c>
      <c r="F215" s="164" t="s">
        <v>298</v>
      </c>
      <c r="G215" s="165" t="s">
        <v>129</v>
      </c>
      <c r="H215" s="166">
        <v>178.64</v>
      </c>
      <c r="I215" s="167"/>
      <c r="J215" s="168">
        <f>ROUND(I215*H215,2)</f>
        <v>0</v>
      </c>
      <c r="K215" s="164" t="s">
        <v>130</v>
      </c>
      <c r="L215" s="169"/>
      <c r="M215" s="170" t="s">
        <v>1</v>
      </c>
      <c r="N215" s="171" t="s">
        <v>40</v>
      </c>
      <c r="P215" s="139">
        <f>O215*H215</f>
        <v>0</v>
      </c>
      <c r="Q215" s="139">
        <v>7.1999999999999995E-2</v>
      </c>
      <c r="R215" s="139">
        <f>Q215*H215</f>
        <v>12.862079999999999</v>
      </c>
      <c r="S215" s="139">
        <v>0</v>
      </c>
      <c r="T215" s="140">
        <f>S215*H215</f>
        <v>0</v>
      </c>
      <c r="AR215" s="141" t="s">
        <v>163</v>
      </c>
      <c r="AT215" s="141" t="s">
        <v>243</v>
      </c>
      <c r="AU215" s="141" t="s">
        <v>85</v>
      </c>
      <c r="AY215" s="15" t="s">
        <v>124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83</v>
      </c>
      <c r="BK215" s="142">
        <f>ROUND(I215*H215,2)</f>
        <v>0</v>
      </c>
      <c r="BL215" s="15" t="s">
        <v>131</v>
      </c>
      <c r="BM215" s="141" t="s">
        <v>299</v>
      </c>
    </row>
    <row r="216" spans="2:65" s="1" customFormat="1" ht="19.5">
      <c r="B216" s="30"/>
      <c r="D216" s="143" t="s">
        <v>133</v>
      </c>
      <c r="F216" s="144" t="s">
        <v>298</v>
      </c>
      <c r="I216" s="145"/>
      <c r="L216" s="30"/>
      <c r="M216" s="146"/>
      <c r="T216" s="54"/>
      <c r="AT216" s="15" t="s">
        <v>133</v>
      </c>
      <c r="AU216" s="15" t="s">
        <v>85</v>
      </c>
    </row>
    <row r="217" spans="2:65" s="12" customFormat="1" ht="11.25">
      <c r="B217" s="148"/>
      <c r="D217" s="143" t="s">
        <v>186</v>
      </c>
      <c r="F217" s="150" t="s">
        <v>300</v>
      </c>
      <c r="H217" s="151">
        <v>178.64</v>
      </c>
      <c r="I217" s="152"/>
      <c r="L217" s="148"/>
      <c r="M217" s="153"/>
      <c r="T217" s="154"/>
      <c r="AT217" s="149" t="s">
        <v>186</v>
      </c>
      <c r="AU217" s="149" t="s">
        <v>85</v>
      </c>
      <c r="AV217" s="12" t="s">
        <v>85</v>
      </c>
      <c r="AW217" s="12" t="s">
        <v>4</v>
      </c>
      <c r="AX217" s="12" t="s">
        <v>83</v>
      </c>
      <c r="AY217" s="149" t="s">
        <v>124</v>
      </c>
    </row>
    <row r="218" spans="2:65" s="1" customFormat="1" ht="24.2" customHeight="1">
      <c r="B218" s="30"/>
      <c r="C218" s="130" t="s">
        <v>301</v>
      </c>
      <c r="D218" s="130" t="s">
        <v>126</v>
      </c>
      <c r="E218" s="131" t="s">
        <v>302</v>
      </c>
      <c r="F218" s="132" t="s">
        <v>303</v>
      </c>
      <c r="G218" s="133" t="s">
        <v>277</v>
      </c>
      <c r="H218" s="134">
        <v>1</v>
      </c>
      <c r="I218" s="135"/>
      <c r="J218" s="136">
        <f>ROUND(I218*H218,2)</f>
        <v>0</v>
      </c>
      <c r="K218" s="132" t="s">
        <v>130</v>
      </c>
      <c r="L218" s="30"/>
      <c r="M218" s="137" t="s">
        <v>1</v>
      </c>
      <c r="N218" s="138" t="s">
        <v>40</v>
      </c>
      <c r="P218" s="139">
        <f>O218*H218</f>
        <v>0</v>
      </c>
      <c r="Q218" s="139">
        <v>1.6000000000000001E-4</v>
      </c>
      <c r="R218" s="139">
        <f>Q218*H218</f>
        <v>1.6000000000000001E-4</v>
      </c>
      <c r="S218" s="139">
        <v>0</v>
      </c>
      <c r="T218" s="140">
        <f>S218*H218</f>
        <v>0</v>
      </c>
      <c r="AR218" s="141" t="s">
        <v>131</v>
      </c>
      <c r="AT218" s="141" t="s">
        <v>126</v>
      </c>
      <c r="AU218" s="141" t="s">
        <v>85</v>
      </c>
      <c r="AY218" s="15" t="s">
        <v>124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83</v>
      </c>
      <c r="BK218" s="142">
        <f>ROUND(I218*H218,2)</f>
        <v>0</v>
      </c>
      <c r="BL218" s="15" t="s">
        <v>131</v>
      </c>
      <c r="BM218" s="141" t="s">
        <v>304</v>
      </c>
    </row>
    <row r="219" spans="2:65" s="1" customFormat="1" ht="19.5">
      <c r="B219" s="30"/>
      <c r="D219" s="143" t="s">
        <v>133</v>
      </c>
      <c r="F219" s="144" t="s">
        <v>305</v>
      </c>
      <c r="I219" s="145"/>
      <c r="L219" s="30"/>
      <c r="M219" s="146"/>
      <c r="T219" s="54"/>
      <c r="AT219" s="15" t="s">
        <v>133</v>
      </c>
      <c r="AU219" s="15" t="s">
        <v>85</v>
      </c>
    </row>
    <row r="220" spans="2:65" s="1" customFormat="1" ht="33" customHeight="1">
      <c r="B220" s="30"/>
      <c r="C220" s="162" t="s">
        <v>306</v>
      </c>
      <c r="D220" s="162" t="s">
        <v>243</v>
      </c>
      <c r="E220" s="163" t="s">
        <v>307</v>
      </c>
      <c r="F220" s="164" t="s">
        <v>308</v>
      </c>
      <c r="G220" s="165" t="s">
        <v>277</v>
      </c>
      <c r="H220" s="166">
        <v>1.0149999999999999</v>
      </c>
      <c r="I220" s="167"/>
      <c r="J220" s="168">
        <f>ROUND(I220*H220,2)</f>
        <v>0</v>
      </c>
      <c r="K220" s="164" t="s">
        <v>130</v>
      </c>
      <c r="L220" s="169"/>
      <c r="M220" s="170" t="s">
        <v>1</v>
      </c>
      <c r="N220" s="171" t="s">
        <v>40</v>
      </c>
      <c r="P220" s="139">
        <f>O220*H220</f>
        <v>0</v>
      </c>
      <c r="Q220" s="139">
        <v>7.2999999999999995E-2</v>
      </c>
      <c r="R220" s="139">
        <f>Q220*H220</f>
        <v>7.4094999999999994E-2</v>
      </c>
      <c r="S220" s="139">
        <v>0</v>
      </c>
      <c r="T220" s="140">
        <f>S220*H220</f>
        <v>0</v>
      </c>
      <c r="AR220" s="141" t="s">
        <v>163</v>
      </c>
      <c r="AT220" s="141" t="s">
        <v>243</v>
      </c>
      <c r="AU220" s="141" t="s">
        <v>85</v>
      </c>
      <c r="AY220" s="15" t="s">
        <v>124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83</v>
      </c>
      <c r="BK220" s="142">
        <f>ROUND(I220*H220,2)</f>
        <v>0</v>
      </c>
      <c r="BL220" s="15" t="s">
        <v>131</v>
      </c>
      <c r="BM220" s="141" t="s">
        <v>309</v>
      </c>
    </row>
    <row r="221" spans="2:65" s="1" customFormat="1" ht="19.5">
      <c r="B221" s="30"/>
      <c r="D221" s="143" t="s">
        <v>133</v>
      </c>
      <c r="F221" s="144" t="s">
        <v>308</v>
      </c>
      <c r="I221" s="145"/>
      <c r="L221" s="30"/>
      <c r="M221" s="146"/>
      <c r="T221" s="54"/>
      <c r="AT221" s="15" t="s">
        <v>133</v>
      </c>
      <c r="AU221" s="15" t="s">
        <v>85</v>
      </c>
    </row>
    <row r="222" spans="2:65" s="12" customFormat="1" ht="11.25">
      <c r="B222" s="148"/>
      <c r="D222" s="143" t="s">
        <v>186</v>
      </c>
      <c r="F222" s="150" t="s">
        <v>310</v>
      </c>
      <c r="H222" s="151">
        <v>1.0149999999999999</v>
      </c>
      <c r="I222" s="152"/>
      <c r="L222" s="148"/>
      <c r="M222" s="153"/>
      <c r="T222" s="154"/>
      <c r="AT222" s="149" t="s">
        <v>186</v>
      </c>
      <c r="AU222" s="149" t="s">
        <v>85</v>
      </c>
      <c r="AV222" s="12" t="s">
        <v>85</v>
      </c>
      <c r="AW222" s="12" t="s">
        <v>4</v>
      </c>
      <c r="AX222" s="12" t="s">
        <v>83</v>
      </c>
      <c r="AY222" s="149" t="s">
        <v>124</v>
      </c>
    </row>
    <row r="223" spans="2:65" s="1" customFormat="1" ht="24.2" customHeight="1">
      <c r="B223" s="30"/>
      <c r="C223" s="130" t="s">
        <v>311</v>
      </c>
      <c r="D223" s="130" t="s">
        <v>126</v>
      </c>
      <c r="E223" s="131" t="s">
        <v>312</v>
      </c>
      <c r="F223" s="132" t="s">
        <v>313</v>
      </c>
      <c r="G223" s="133" t="s">
        <v>277</v>
      </c>
      <c r="H223" s="134">
        <v>16</v>
      </c>
      <c r="I223" s="135"/>
      <c r="J223" s="136">
        <f>ROUND(I223*H223,2)</f>
        <v>0</v>
      </c>
      <c r="K223" s="132" t="s">
        <v>130</v>
      </c>
      <c r="L223" s="30"/>
      <c r="M223" s="137" t="s">
        <v>1</v>
      </c>
      <c r="N223" s="138" t="s">
        <v>40</v>
      </c>
      <c r="P223" s="139">
        <f>O223*H223</f>
        <v>0</v>
      </c>
      <c r="Q223" s="139">
        <v>9.0000000000000006E-5</v>
      </c>
      <c r="R223" s="139">
        <f>Q223*H223</f>
        <v>1.4400000000000001E-3</v>
      </c>
      <c r="S223" s="139">
        <v>0</v>
      </c>
      <c r="T223" s="140">
        <f>S223*H223</f>
        <v>0</v>
      </c>
      <c r="AR223" s="141" t="s">
        <v>131</v>
      </c>
      <c r="AT223" s="141" t="s">
        <v>126</v>
      </c>
      <c r="AU223" s="141" t="s">
        <v>85</v>
      </c>
      <c r="AY223" s="15" t="s">
        <v>124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5" t="s">
        <v>83</v>
      </c>
      <c r="BK223" s="142">
        <f>ROUND(I223*H223,2)</f>
        <v>0</v>
      </c>
      <c r="BL223" s="15" t="s">
        <v>131</v>
      </c>
      <c r="BM223" s="141" t="s">
        <v>314</v>
      </c>
    </row>
    <row r="224" spans="2:65" s="1" customFormat="1" ht="19.5">
      <c r="B224" s="30"/>
      <c r="D224" s="143" t="s">
        <v>133</v>
      </c>
      <c r="F224" s="144" t="s">
        <v>315</v>
      </c>
      <c r="I224" s="145"/>
      <c r="L224" s="30"/>
      <c r="M224" s="146"/>
      <c r="T224" s="54"/>
      <c r="AT224" s="15" t="s">
        <v>133</v>
      </c>
      <c r="AU224" s="15" t="s">
        <v>85</v>
      </c>
    </row>
    <row r="225" spans="2:65" s="1" customFormat="1" ht="24.2" customHeight="1">
      <c r="B225" s="30"/>
      <c r="C225" s="162" t="s">
        <v>316</v>
      </c>
      <c r="D225" s="162" t="s">
        <v>243</v>
      </c>
      <c r="E225" s="163" t="s">
        <v>317</v>
      </c>
      <c r="F225" s="164" t="s">
        <v>318</v>
      </c>
      <c r="G225" s="165" t="s">
        <v>277</v>
      </c>
      <c r="H225" s="166">
        <v>8.1199999999999992</v>
      </c>
      <c r="I225" s="167"/>
      <c r="J225" s="168">
        <f>ROUND(I225*H225,2)</f>
        <v>0</v>
      </c>
      <c r="K225" s="164" t="s">
        <v>130</v>
      </c>
      <c r="L225" s="169"/>
      <c r="M225" s="170" t="s">
        <v>1</v>
      </c>
      <c r="N225" s="171" t="s">
        <v>40</v>
      </c>
      <c r="P225" s="139">
        <f>O225*H225</f>
        <v>0</v>
      </c>
      <c r="Q225" s="139">
        <v>5.6000000000000001E-2</v>
      </c>
      <c r="R225" s="139">
        <f>Q225*H225</f>
        <v>0.45471999999999996</v>
      </c>
      <c r="S225" s="139">
        <v>0</v>
      </c>
      <c r="T225" s="140">
        <f>S225*H225</f>
        <v>0</v>
      </c>
      <c r="AR225" s="141" t="s">
        <v>163</v>
      </c>
      <c r="AT225" s="141" t="s">
        <v>243</v>
      </c>
      <c r="AU225" s="141" t="s">
        <v>85</v>
      </c>
      <c r="AY225" s="15" t="s">
        <v>124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5" t="s">
        <v>83</v>
      </c>
      <c r="BK225" s="142">
        <f>ROUND(I225*H225,2)</f>
        <v>0</v>
      </c>
      <c r="BL225" s="15" t="s">
        <v>131</v>
      </c>
      <c r="BM225" s="141" t="s">
        <v>319</v>
      </c>
    </row>
    <row r="226" spans="2:65" s="1" customFormat="1" ht="19.5">
      <c r="B226" s="30"/>
      <c r="D226" s="143" t="s">
        <v>133</v>
      </c>
      <c r="F226" s="144" t="s">
        <v>318</v>
      </c>
      <c r="I226" s="145"/>
      <c r="L226" s="30"/>
      <c r="M226" s="146"/>
      <c r="T226" s="54"/>
      <c r="AT226" s="15" t="s">
        <v>133</v>
      </c>
      <c r="AU226" s="15" t="s">
        <v>85</v>
      </c>
    </row>
    <row r="227" spans="2:65" s="12" customFormat="1" ht="11.25">
      <c r="B227" s="148"/>
      <c r="D227" s="143" t="s">
        <v>186</v>
      </c>
      <c r="F227" s="150" t="s">
        <v>320</v>
      </c>
      <c r="H227" s="151">
        <v>8.1199999999999992</v>
      </c>
      <c r="I227" s="152"/>
      <c r="L227" s="148"/>
      <c r="M227" s="153"/>
      <c r="T227" s="154"/>
      <c r="AT227" s="149" t="s">
        <v>186</v>
      </c>
      <c r="AU227" s="149" t="s">
        <v>85</v>
      </c>
      <c r="AV227" s="12" t="s">
        <v>85</v>
      </c>
      <c r="AW227" s="12" t="s">
        <v>4</v>
      </c>
      <c r="AX227" s="12" t="s">
        <v>83</v>
      </c>
      <c r="AY227" s="149" t="s">
        <v>124</v>
      </c>
    </row>
    <row r="228" spans="2:65" s="1" customFormat="1" ht="33" customHeight="1">
      <c r="B228" s="30"/>
      <c r="C228" s="162" t="s">
        <v>321</v>
      </c>
      <c r="D228" s="162" t="s">
        <v>243</v>
      </c>
      <c r="E228" s="163" t="s">
        <v>322</v>
      </c>
      <c r="F228" s="164" t="s">
        <v>323</v>
      </c>
      <c r="G228" s="165" t="s">
        <v>277</v>
      </c>
      <c r="H228" s="166">
        <v>8.1199999999999992</v>
      </c>
      <c r="I228" s="167"/>
      <c r="J228" s="168">
        <f>ROUND(I228*H228,2)</f>
        <v>0</v>
      </c>
      <c r="K228" s="164" t="s">
        <v>130</v>
      </c>
      <c r="L228" s="169"/>
      <c r="M228" s="170" t="s">
        <v>1</v>
      </c>
      <c r="N228" s="171" t="s">
        <v>40</v>
      </c>
      <c r="P228" s="139">
        <f>O228*H228</f>
        <v>0</v>
      </c>
      <c r="Q228" s="139">
        <v>4.4999999999999998E-2</v>
      </c>
      <c r="R228" s="139">
        <f>Q228*H228</f>
        <v>0.36539999999999995</v>
      </c>
      <c r="S228" s="139">
        <v>0</v>
      </c>
      <c r="T228" s="140">
        <f>S228*H228</f>
        <v>0</v>
      </c>
      <c r="AR228" s="141" t="s">
        <v>163</v>
      </c>
      <c r="AT228" s="141" t="s">
        <v>243</v>
      </c>
      <c r="AU228" s="141" t="s">
        <v>85</v>
      </c>
      <c r="AY228" s="15" t="s">
        <v>124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5" t="s">
        <v>83</v>
      </c>
      <c r="BK228" s="142">
        <f>ROUND(I228*H228,2)</f>
        <v>0</v>
      </c>
      <c r="BL228" s="15" t="s">
        <v>131</v>
      </c>
      <c r="BM228" s="141" t="s">
        <v>324</v>
      </c>
    </row>
    <row r="229" spans="2:65" s="1" customFormat="1" ht="19.5">
      <c r="B229" s="30"/>
      <c r="D229" s="143" t="s">
        <v>133</v>
      </c>
      <c r="F229" s="144" t="s">
        <v>323</v>
      </c>
      <c r="I229" s="145"/>
      <c r="L229" s="30"/>
      <c r="M229" s="146"/>
      <c r="T229" s="54"/>
      <c r="AT229" s="15" t="s">
        <v>133</v>
      </c>
      <c r="AU229" s="15" t="s">
        <v>85</v>
      </c>
    </row>
    <row r="230" spans="2:65" s="12" customFormat="1" ht="11.25">
      <c r="B230" s="148"/>
      <c r="D230" s="143" t="s">
        <v>186</v>
      </c>
      <c r="F230" s="150" t="s">
        <v>320</v>
      </c>
      <c r="H230" s="151">
        <v>8.1199999999999992</v>
      </c>
      <c r="I230" s="152"/>
      <c r="L230" s="148"/>
      <c r="M230" s="153"/>
      <c r="T230" s="154"/>
      <c r="AT230" s="149" t="s">
        <v>186</v>
      </c>
      <c r="AU230" s="149" t="s">
        <v>85</v>
      </c>
      <c r="AV230" s="12" t="s">
        <v>85</v>
      </c>
      <c r="AW230" s="12" t="s">
        <v>4</v>
      </c>
      <c r="AX230" s="12" t="s">
        <v>83</v>
      </c>
      <c r="AY230" s="149" t="s">
        <v>124</v>
      </c>
    </row>
    <row r="231" spans="2:65" s="1" customFormat="1" ht="16.5" customHeight="1">
      <c r="B231" s="30"/>
      <c r="C231" s="130" t="s">
        <v>325</v>
      </c>
      <c r="D231" s="130" t="s">
        <v>126</v>
      </c>
      <c r="E231" s="131" t="s">
        <v>326</v>
      </c>
      <c r="F231" s="132" t="s">
        <v>327</v>
      </c>
      <c r="G231" s="133" t="s">
        <v>277</v>
      </c>
      <c r="H231" s="134">
        <v>1</v>
      </c>
      <c r="I231" s="135"/>
      <c r="J231" s="136">
        <f>ROUND(I231*H231,2)</f>
        <v>0</v>
      </c>
      <c r="K231" s="132" t="s">
        <v>1</v>
      </c>
      <c r="L231" s="30"/>
      <c r="M231" s="137" t="s">
        <v>1</v>
      </c>
      <c r="N231" s="138" t="s">
        <v>40</v>
      </c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AR231" s="141" t="s">
        <v>131</v>
      </c>
      <c r="AT231" s="141" t="s">
        <v>126</v>
      </c>
      <c r="AU231" s="141" t="s">
        <v>85</v>
      </c>
      <c r="AY231" s="15" t="s">
        <v>124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83</v>
      </c>
      <c r="BK231" s="142">
        <f>ROUND(I231*H231,2)</f>
        <v>0</v>
      </c>
      <c r="BL231" s="15" t="s">
        <v>131</v>
      </c>
      <c r="BM231" s="141" t="s">
        <v>328</v>
      </c>
    </row>
    <row r="232" spans="2:65" s="1" customFormat="1" ht="11.25">
      <c r="B232" s="30"/>
      <c r="D232" s="143" t="s">
        <v>133</v>
      </c>
      <c r="F232" s="144" t="s">
        <v>329</v>
      </c>
      <c r="I232" s="145"/>
      <c r="L232" s="30"/>
      <c r="M232" s="146"/>
      <c r="T232" s="54"/>
      <c r="AT232" s="15" t="s">
        <v>133</v>
      </c>
      <c r="AU232" s="15" t="s">
        <v>85</v>
      </c>
    </row>
    <row r="233" spans="2:65" s="1" customFormat="1" ht="24.2" customHeight="1">
      <c r="B233" s="30"/>
      <c r="C233" s="130" t="s">
        <v>330</v>
      </c>
      <c r="D233" s="130" t="s">
        <v>126</v>
      </c>
      <c r="E233" s="131" t="s">
        <v>331</v>
      </c>
      <c r="F233" s="132" t="s">
        <v>332</v>
      </c>
      <c r="G233" s="133" t="s">
        <v>333</v>
      </c>
      <c r="H233" s="134">
        <v>8</v>
      </c>
      <c r="I233" s="135"/>
      <c r="J233" s="136">
        <f>ROUND(I233*H233,2)</f>
        <v>0</v>
      </c>
      <c r="K233" s="132" t="s">
        <v>130</v>
      </c>
      <c r="L233" s="30"/>
      <c r="M233" s="137" t="s">
        <v>1</v>
      </c>
      <c r="N233" s="138" t="s">
        <v>40</v>
      </c>
      <c r="P233" s="139">
        <f>O233*H233</f>
        <v>0</v>
      </c>
      <c r="Q233" s="139">
        <v>3.1E-4</v>
      </c>
      <c r="R233" s="139">
        <f>Q233*H233</f>
        <v>2.48E-3</v>
      </c>
      <c r="S233" s="139">
        <v>0</v>
      </c>
      <c r="T233" s="140">
        <f>S233*H233</f>
        <v>0</v>
      </c>
      <c r="AR233" s="141" t="s">
        <v>131</v>
      </c>
      <c r="AT233" s="141" t="s">
        <v>126</v>
      </c>
      <c r="AU233" s="141" t="s">
        <v>85</v>
      </c>
      <c r="AY233" s="15" t="s">
        <v>124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5" t="s">
        <v>83</v>
      </c>
      <c r="BK233" s="142">
        <f>ROUND(I233*H233,2)</f>
        <v>0</v>
      </c>
      <c r="BL233" s="15" t="s">
        <v>131</v>
      </c>
      <c r="BM233" s="141" t="s">
        <v>334</v>
      </c>
    </row>
    <row r="234" spans="2:65" s="1" customFormat="1" ht="11.25">
      <c r="B234" s="30"/>
      <c r="D234" s="143" t="s">
        <v>133</v>
      </c>
      <c r="F234" s="144" t="s">
        <v>335</v>
      </c>
      <c r="I234" s="145"/>
      <c r="L234" s="30"/>
      <c r="M234" s="146"/>
      <c r="T234" s="54"/>
      <c r="AT234" s="15" t="s">
        <v>133</v>
      </c>
      <c r="AU234" s="15" t="s">
        <v>85</v>
      </c>
    </row>
    <row r="235" spans="2:65" s="1" customFormat="1" ht="24.2" customHeight="1">
      <c r="B235" s="30"/>
      <c r="C235" s="130" t="s">
        <v>336</v>
      </c>
      <c r="D235" s="130" t="s">
        <v>126</v>
      </c>
      <c r="E235" s="131" t="s">
        <v>337</v>
      </c>
      <c r="F235" s="132" t="s">
        <v>338</v>
      </c>
      <c r="G235" s="133" t="s">
        <v>277</v>
      </c>
      <c r="H235" s="134">
        <v>8</v>
      </c>
      <c r="I235" s="135"/>
      <c r="J235" s="136">
        <f>ROUND(I235*H235,2)</f>
        <v>0</v>
      </c>
      <c r="K235" s="132" t="s">
        <v>130</v>
      </c>
      <c r="L235" s="30"/>
      <c r="M235" s="137" t="s">
        <v>1</v>
      </c>
      <c r="N235" s="138" t="s">
        <v>40</v>
      </c>
      <c r="P235" s="139">
        <f>O235*H235</f>
        <v>0</v>
      </c>
      <c r="Q235" s="139">
        <v>0.41488999999999998</v>
      </c>
      <c r="R235" s="139">
        <f>Q235*H235</f>
        <v>3.3191199999999998</v>
      </c>
      <c r="S235" s="139">
        <v>0</v>
      </c>
      <c r="T235" s="140">
        <f>S235*H235</f>
        <v>0</v>
      </c>
      <c r="AR235" s="141" t="s">
        <v>131</v>
      </c>
      <c r="AT235" s="141" t="s">
        <v>126</v>
      </c>
      <c r="AU235" s="141" t="s">
        <v>85</v>
      </c>
      <c r="AY235" s="15" t="s">
        <v>124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5" t="s">
        <v>83</v>
      </c>
      <c r="BK235" s="142">
        <f>ROUND(I235*H235,2)</f>
        <v>0</v>
      </c>
      <c r="BL235" s="15" t="s">
        <v>131</v>
      </c>
      <c r="BM235" s="141" t="s">
        <v>339</v>
      </c>
    </row>
    <row r="236" spans="2:65" s="1" customFormat="1" ht="19.5">
      <c r="B236" s="30"/>
      <c r="D236" s="143" t="s">
        <v>133</v>
      </c>
      <c r="F236" s="144" t="s">
        <v>340</v>
      </c>
      <c r="I236" s="145"/>
      <c r="L236" s="30"/>
      <c r="M236" s="146"/>
      <c r="T236" s="54"/>
      <c r="AT236" s="15" t="s">
        <v>133</v>
      </c>
      <c r="AU236" s="15" t="s">
        <v>85</v>
      </c>
    </row>
    <row r="237" spans="2:65" s="1" customFormat="1" ht="21.75" customHeight="1">
      <c r="B237" s="30"/>
      <c r="C237" s="162" t="s">
        <v>341</v>
      </c>
      <c r="D237" s="162" t="s">
        <v>243</v>
      </c>
      <c r="E237" s="163" t="s">
        <v>342</v>
      </c>
      <c r="F237" s="164" t="s">
        <v>343</v>
      </c>
      <c r="G237" s="165" t="s">
        <v>277</v>
      </c>
      <c r="H237" s="166">
        <v>8</v>
      </c>
      <c r="I237" s="167"/>
      <c r="J237" s="168">
        <f>ROUND(I237*H237,2)</f>
        <v>0</v>
      </c>
      <c r="K237" s="164" t="s">
        <v>130</v>
      </c>
      <c r="L237" s="169"/>
      <c r="M237" s="170" t="s">
        <v>1</v>
      </c>
      <c r="N237" s="171" t="s">
        <v>40</v>
      </c>
      <c r="P237" s="139">
        <f>O237*H237</f>
        <v>0</v>
      </c>
      <c r="Q237" s="139">
        <v>1.87</v>
      </c>
      <c r="R237" s="139">
        <f>Q237*H237</f>
        <v>14.96</v>
      </c>
      <c r="S237" s="139">
        <v>0</v>
      </c>
      <c r="T237" s="140">
        <f>S237*H237</f>
        <v>0</v>
      </c>
      <c r="AR237" s="141" t="s">
        <v>163</v>
      </c>
      <c r="AT237" s="141" t="s">
        <v>243</v>
      </c>
      <c r="AU237" s="141" t="s">
        <v>85</v>
      </c>
      <c r="AY237" s="15" t="s">
        <v>124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5" t="s">
        <v>83</v>
      </c>
      <c r="BK237" s="142">
        <f>ROUND(I237*H237,2)</f>
        <v>0</v>
      </c>
      <c r="BL237" s="15" t="s">
        <v>131</v>
      </c>
      <c r="BM237" s="141" t="s">
        <v>344</v>
      </c>
    </row>
    <row r="238" spans="2:65" s="1" customFormat="1" ht="11.25">
      <c r="B238" s="30"/>
      <c r="D238" s="143" t="s">
        <v>133</v>
      </c>
      <c r="F238" s="144" t="s">
        <v>343</v>
      </c>
      <c r="I238" s="145"/>
      <c r="L238" s="30"/>
      <c r="M238" s="146"/>
      <c r="T238" s="54"/>
      <c r="AT238" s="15" t="s">
        <v>133</v>
      </c>
      <c r="AU238" s="15" t="s">
        <v>85</v>
      </c>
    </row>
    <row r="239" spans="2:65" s="1" customFormat="1" ht="24.2" customHeight="1">
      <c r="B239" s="30"/>
      <c r="C239" s="130" t="s">
        <v>345</v>
      </c>
      <c r="D239" s="130" t="s">
        <v>126</v>
      </c>
      <c r="E239" s="131" t="s">
        <v>346</v>
      </c>
      <c r="F239" s="132" t="s">
        <v>347</v>
      </c>
      <c r="G239" s="133" t="s">
        <v>277</v>
      </c>
      <c r="H239" s="134">
        <v>4</v>
      </c>
      <c r="I239" s="135"/>
      <c r="J239" s="136">
        <f>ROUND(I239*H239,2)</f>
        <v>0</v>
      </c>
      <c r="K239" s="132" t="s">
        <v>130</v>
      </c>
      <c r="L239" s="30"/>
      <c r="M239" s="137" t="s">
        <v>1</v>
      </c>
      <c r="N239" s="138" t="s">
        <v>40</v>
      </c>
      <c r="P239" s="139">
        <f>O239*H239</f>
        <v>0</v>
      </c>
      <c r="Q239" s="139">
        <v>9.8899999999999995E-3</v>
      </c>
      <c r="R239" s="139">
        <f>Q239*H239</f>
        <v>3.9559999999999998E-2</v>
      </c>
      <c r="S239" s="139">
        <v>0</v>
      </c>
      <c r="T239" s="140">
        <f>S239*H239</f>
        <v>0</v>
      </c>
      <c r="AR239" s="141" t="s">
        <v>131</v>
      </c>
      <c r="AT239" s="141" t="s">
        <v>126</v>
      </c>
      <c r="AU239" s="141" t="s">
        <v>85</v>
      </c>
      <c r="AY239" s="15" t="s">
        <v>124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5" t="s">
        <v>83</v>
      </c>
      <c r="BK239" s="142">
        <f>ROUND(I239*H239,2)</f>
        <v>0</v>
      </c>
      <c r="BL239" s="15" t="s">
        <v>131</v>
      </c>
      <c r="BM239" s="141" t="s">
        <v>348</v>
      </c>
    </row>
    <row r="240" spans="2:65" s="1" customFormat="1" ht="19.5">
      <c r="B240" s="30"/>
      <c r="D240" s="143" t="s">
        <v>133</v>
      </c>
      <c r="F240" s="144" t="s">
        <v>349</v>
      </c>
      <c r="I240" s="145"/>
      <c r="L240" s="30"/>
      <c r="M240" s="146"/>
      <c r="T240" s="54"/>
      <c r="AT240" s="15" t="s">
        <v>133</v>
      </c>
      <c r="AU240" s="15" t="s">
        <v>85</v>
      </c>
    </row>
    <row r="241" spans="2:65" s="1" customFormat="1" ht="16.5" customHeight="1">
      <c r="B241" s="30"/>
      <c r="C241" s="162" t="s">
        <v>350</v>
      </c>
      <c r="D241" s="162" t="s">
        <v>243</v>
      </c>
      <c r="E241" s="163" t="s">
        <v>351</v>
      </c>
      <c r="F241" s="164" t="s">
        <v>352</v>
      </c>
      <c r="G241" s="165" t="s">
        <v>277</v>
      </c>
      <c r="H241" s="166">
        <v>4</v>
      </c>
      <c r="I241" s="167"/>
      <c r="J241" s="168">
        <f>ROUND(I241*H241,2)</f>
        <v>0</v>
      </c>
      <c r="K241" s="164" t="s">
        <v>130</v>
      </c>
      <c r="L241" s="169"/>
      <c r="M241" s="170" t="s">
        <v>1</v>
      </c>
      <c r="N241" s="171" t="s">
        <v>40</v>
      </c>
      <c r="P241" s="139">
        <f>O241*H241</f>
        <v>0</v>
      </c>
      <c r="Q241" s="139">
        <v>0.26200000000000001</v>
      </c>
      <c r="R241" s="139">
        <f>Q241*H241</f>
        <v>1.048</v>
      </c>
      <c r="S241" s="139">
        <v>0</v>
      </c>
      <c r="T241" s="140">
        <f>S241*H241</f>
        <v>0</v>
      </c>
      <c r="AR241" s="141" t="s">
        <v>163</v>
      </c>
      <c r="AT241" s="141" t="s">
        <v>243</v>
      </c>
      <c r="AU241" s="141" t="s">
        <v>85</v>
      </c>
      <c r="AY241" s="15" t="s">
        <v>124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5" t="s">
        <v>83</v>
      </c>
      <c r="BK241" s="142">
        <f>ROUND(I241*H241,2)</f>
        <v>0</v>
      </c>
      <c r="BL241" s="15" t="s">
        <v>131</v>
      </c>
      <c r="BM241" s="141" t="s">
        <v>353</v>
      </c>
    </row>
    <row r="242" spans="2:65" s="1" customFormat="1" ht="11.25">
      <c r="B242" s="30"/>
      <c r="D242" s="143" t="s">
        <v>133</v>
      </c>
      <c r="F242" s="144" t="s">
        <v>352</v>
      </c>
      <c r="I242" s="145"/>
      <c r="L242" s="30"/>
      <c r="M242" s="146"/>
      <c r="T242" s="54"/>
      <c r="AT242" s="15" t="s">
        <v>133</v>
      </c>
      <c r="AU242" s="15" t="s">
        <v>85</v>
      </c>
    </row>
    <row r="243" spans="2:65" s="1" customFormat="1" ht="24.2" customHeight="1">
      <c r="B243" s="30"/>
      <c r="C243" s="130" t="s">
        <v>354</v>
      </c>
      <c r="D243" s="130" t="s">
        <v>126</v>
      </c>
      <c r="E243" s="131" t="s">
        <v>355</v>
      </c>
      <c r="F243" s="132" t="s">
        <v>356</v>
      </c>
      <c r="G243" s="133" t="s">
        <v>277</v>
      </c>
      <c r="H243" s="134">
        <v>1</v>
      </c>
      <c r="I243" s="135"/>
      <c r="J243" s="136">
        <f>ROUND(I243*H243,2)</f>
        <v>0</v>
      </c>
      <c r="K243" s="132" t="s">
        <v>130</v>
      </c>
      <c r="L243" s="30"/>
      <c r="M243" s="137" t="s">
        <v>1</v>
      </c>
      <c r="N243" s="138" t="s">
        <v>40</v>
      </c>
      <c r="P243" s="139">
        <f>O243*H243</f>
        <v>0</v>
      </c>
      <c r="Q243" s="139">
        <v>9.8899999999999995E-3</v>
      </c>
      <c r="R243" s="139">
        <f>Q243*H243</f>
        <v>9.8899999999999995E-3</v>
      </c>
      <c r="S243" s="139">
        <v>0</v>
      </c>
      <c r="T243" s="140">
        <f>S243*H243</f>
        <v>0</v>
      </c>
      <c r="AR243" s="141" t="s">
        <v>131</v>
      </c>
      <c r="AT243" s="141" t="s">
        <v>126</v>
      </c>
      <c r="AU243" s="141" t="s">
        <v>85</v>
      </c>
      <c r="AY243" s="15" t="s">
        <v>124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5" t="s">
        <v>83</v>
      </c>
      <c r="BK243" s="142">
        <f>ROUND(I243*H243,2)</f>
        <v>0</v>
      </c>
      <c r="BL243" s="15" t="s">
        <v>131</v>
      </c>
      <c r="BM243" s="141" t="s">
        <v>357</v>
      </c>
    </row>
    <row r="244" spans="2:65" s="1" customFormat="1" ht="19.5">
      <c r="B244" s="30"/>
      <c r="D244" s="143" t="s">
        <v>133</v>
      </c>
      <c r="F244" s="144" t="s">
        <v>358</v>
      </c>
      <c r="I244" s="145"/>
      <c r="L244" s="30"/>
      <c r="M244" s="146"/>
      <c r="T244" s="54"/>
      <c r="AT244" s="15" t="s">
        <v>133</v>
      </c>
      <c r="AU244" s="15" t="s">
        <v>85</v>
      </c>
    </row>
    <row r="245" spans="2:65" s="1" customFormat="1" ht="16.5" customHeight="1">
      <c r="B245" s="30"/>
      <c r="C245" s="162" t="s">
        <v>359</v>
      </c>
      <c r="D245" s="162" t="s">
        <v>243</v>
      </c>
      <c r="E245" s="163" t="s">
        <v>360</v>
      </c>
      <c r="F245" s="164" t="s">
        <v>361</v>
      </c>
      <c r="G245" s="165" t="s">
        <v>277</v>
      </c>
      <c r="H245" s="166">
        <v>1</v>
      </c>
      <c r="I245" s="167"/>
      <c r="J245" s="168">
        <f>ROUND(I245*H245,2)</f>
        <v>0</v>
      </c>
      <c r="K245" s="164" t="s">
        <v>130</v>
      </c>
      <c r="L245" s="169"/>
      <c r="M245" s="170" t="s">
        <v>1</v>
      </c>
      <c r="N245" s="171" t="s">
        <v>40</v>
      </c>
      <c r="P245" s="139">
        <f>O245*H245</f>
        <v>0</v>
      </c>
      <c r="Q245" s="139">
        <v>0.52600000000000002</v>
      </c>
      <c r="R245" s="139">
        <f>Q245*H245</f>
        <v>0.52600000000000002</v>
      </c>
      <c r="S245" s="139">
        <v>0</v>
      </c>
      <c r="T245" s="140">
        <f>S245*H245</f>
        <v>0</v>
      </c>
      <c r="AR245" s="141" t="s">
        <v>163</v>
      </c>
      <c r="AT245" s="141" t="s">
        <v>243</v>
      </c>
      <c r="AU245" s="141" t="s">
        <v>85</v>
      </c>
      <c r="AY245" s="15" t="s">
        <v>124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83</v>
      </c>
      <c r="BK245" s="142">
        <f>ROUND(I245*H245,2)</f>
        <v>0</v>
      </c>
      <c r="BL245" s="15" t="s">
        <v>131</v>
      </c>
      <c r="BM245" s="141" t="s">
        <v>362</v>
      </c>
    </row>
    <row r="246" spans="2:65" s="1" customFormat="1" ht="11.25">
      <c r="B246" s="30"/>
      <c r="D246" s="143" t="s">
        <v>133</v>
      </c>
      <c r="F246" s="144" t="s">
        <v>361</v>
      </c>
      <c r="I246" s="145"/>
      <c r="L246" s="30"/>
      <c r="M246" s="146"/>
      <c r="T246" s="54"/>
      <c r="AT246" s="15" t="s">
        <v>133</v>
      </c>
      <c r="AU246" s="15" t="s">
        <v>85</v>
      </c>
    </row>
    <row r="247" spans="2:65" s="1" customFormat="1" ht="24.2" customHeight="1">
      <c r="B247" s="30"/>
      <c r="C247" s="130" t="s">
        <v>363</v>
      </c>
      <c r="D247" s="130" t="s">
        <v>126</v>
      </c>
      <c r="E247" s="131" t="s">
        <v>364</v>
      </c>
      <c r="F247" s="132" t="s">
        <v>365</v>
      </c>
      <c r="G247" s="133" t="s">
        <v>277</v>
      </c>
      <c r="H247" s="134">
        <v>7</v>
      </c>
      <c r="I247" s="135"/>
      <c r="J247" s="136">
        <f>ROUND(I247*H247,2)</f>
        <v>0</v>
      </c>
      <c r="K247" s="132" t="s">
        <v>130</v>
      </c>
      <c r="L247" s="30"/>
      <c r="M247" s="137" t="s">
        <v>1</v>
      </c>
      <c r="N247" s="138" t="s">
        <v>40</v>
      </c>
      <c r="P247" s="139">
        <f>O247*H247</f>
        <v>0</v>
      </c>
      <c r="Q247" s="139">
        <v>9.8899999999999995E-3</v>
      </c>
      <c r="R247" s="139">
        <f>Q247*H247</f>
        <v>6.923E-2</v>
      </c>
      <c r="S247" s="139">
        <v>0</v>
      </c>
      <c r="T247" s="140">
        <f>S247*H247</f>
        <v>0</v>
      </c>
      <c r="AR247" s="141" t="s">
        <v>131</v>
      </c>
      <c r="AT247" s="141" t="s">
        <v>126</v>
      </c>
      <c r="AU247" s="141" t="s">
        <v>85</v>
      </c>
      <c r="AY247" s="15" t="s">
        <v>124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5" t="s">
        <v>83</v>
      </c>
      <c r="BK247" s="142">
        <f>ROUND(I247*H247,2)</f>
        <v>0</v>
      </c>
      <c r="BL247" s="15" t="s">
        <v>131</v>
      </c>
      <c r="BM247" s="141" t="s">
        <v>366</v>
      </c>
    </row>
    <row r="248" spans="2:65" s="1" customFormat="1" ht="19.5">
      <c r="B248" s="30"/>
      <c r="D248" s="143" t="s">
        <v>133</v>
      </c>
      <c r="F248" s="144" t="s">
        <v>367</v>
      </c>
      <c r="I248" s="145"/>
      <c r="L248" s="30"/>
      <c r="M248" s="146"/>
      <c r="T248" s="54"/>
      <c r="AT248" s="15" t="s">
        <v>133</v>
      </c>
      <c r="AU248" s="15" t="s">
        <v>85</v>
      </c>
    </row>
    <row r="249" spans="2:65" s="1" customFormat="1" ht="21.75" customHeight="1">
      <c r="B249" s="30"/>
      <c r="C249" s="162" t="s">
        <v>368</v>
      </c>
      <c r="D249" s="162" t="s">
        <v>243</v>
      </c>
      <c r="E249" s="163" t="s">
        <v>369</v>
      </c>
      <c r="F249" s="164" t="s">
        <v>370</v>
      </c>
      <c r="G249" s="165" t="s">
        <v>277</v>
      </c>
      <c r="H249" s="166">
        <v>7</v>
      </c>
      <c r="I249" s="167"/>
      <c r="J249" s="168">
        <f>ROUND(I249*H249,2)</f>
        <v>0</v>
      </c>
      <c r="K249" s="164" t="s">
        <v>130</v>
      </c>
      <c r="L249" s="169"/>
      <c r="M249" s="170" t="s">
        <v>1</v>
      </c>
      <c r="N249" s="171" t="s">
        <v>40</v>
      </c>
      <c r="P249" s="139">
        <f>O249*H249</f>
        <v>0</v>
      </c>
      <c r="Q249" s="139">
        <v>1.054</v>
      </c>
      <c r="R249" s="139">
        <f>Q249*H249</f>
        <v>7.3780000000000001</v>
      </c>
      <c r="S249" s="139">
        <v>0</v>
      </c>
      <c r="T249" s="140">
        <f>S249*H249</f>
        <v>0</v>
      </c>
      <c r="AR249" s="141" t="s">
        <v>163</v>
      </c>
      <c r="AT249" s="141" t="s">
        <v>243</v>
      </c>
      <c r="AU249" s="141" t="s">
        <v>85</v>
      </c>
      <c r="AY249" s="15" t="s">
        <v>124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5" t="s">
        <v>83</v>
      </c>
      <c r="BK249" s="142">
        <f>ROUND(I249*H249,2)</f>
        <v>0</v>
      </c>
      <c r="BL249" s="15" t="s">
        <v>131</v>
      </c>
      <c r="BM249" s="141" t="s">
        <v>371</v>
      </c>
    </row>
    <row r="250" spans="2:65" s="1" customFormat="1" ht="11.25">
      <c r="B250" s="30"/>
      <c r="D250" s="143" t="s">
        <v>133</v>
      </c>
      <c r="F250" s="144" t="s">
        <v>370</v>
      </c>
      <c r="I250" s="145"/>
      <c r="L250" s="30"/>
      <c r="M250" s="146"/>
      <c r="T250" s="54"/>
      <c r="AT250" s="15" t="s">
        <v>133</v>
      </c>
      <c r="AU250" s="15" t="s">
        <v>85</v>
      </c>
    </row>
    <row r="251" spans="2:65" s="1" customFormat="1" ht="24.2" customHeight="1">
      <c r="B251" s="30"/>
      <c r="C251" s="130" t="s">
        <v>372</v>
      </c>
      <c r="D251" s="130" t="s">
        <v>126</v>
      </c>
      <c r="E251" s="131" t="s">
        <v>373</v>
      </c>
      <c r="F251" s="132" t="s">
        <v>374</v>
      </c>
      <c r="G251" s="133" t="s">
        <v>277</v>
      </c>
      <c r="H251" s="134">
        <v>8</v>
      </c>
      <c r="I251" s="135"/>
      <c r="J251" s="136">
        <f>ROUND(I251*H251,2)</f>
        <v>0</v>
      </c>
      <c r="K251" s="132" t="s">
        <v>130</v>
      </c>
      <c r="L251" s="30"/>
      <c r="M251" s="137" t="s">
        <v>1</v>
      </c>
      <c r="N251" s="138" t="s">
        <v>40</v>
      </c>
      <c r="P251" s="139">
        <f>O251*H251</f>
        <v>0</v>
      </c>
      <c r="Q251" s="139">
        <v>1.218E-2</v>
      </c>
      <c r="R251" s="139">
        <f>Q251*H251</f>
        <v>9.7439999999999999E-2</v>
      </c>
      <c r="S251" s="139">
        <v>0</v>
      </c>
      <c r="T251" s="140">
        <f>S251*H251</f>
        <v>0</v>
      </c>
      <c r="AR251" s="141" t="s">
        <v>131</v>
      </c>
      <c r="AT251" s="141" t="s">
        <v>126</v>
      </c>
      <c r="AU251" s="141" t="s">
        <v>85</v>
      </c>
      <c r="AY251" s="15" t="s">
        <v>124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5" t="s">
        <v>83</v>
      </c>
      <c r="BK251" s="142">
        <f>ROUND(I251*H251,2)</f>
        <v>0</v>
      </c>
      <c r="BL251" s="15" t="s">
        <v>131</v>
      </c>
      <c r="BM251" s="141" t="s">
        <v>375</v>
      </c>
    </row>
    <row r="252" spans="2:65" s="1" customFormat="1" ht="19.5">
      <c r="B252" s="30"/>
      <c r="D252" s="143" t="s">
        <v>133</v>
      </c>
      <c r="F252" s="144" t="s">
        <v>376</v>
      </c>
      <c r="I252" s="145"/>
      <c r="L252" s="30"/>
      <c r="M252" s="146"/>
      <c r="T252" s="54"/>
      <c r="AT252" s="15" t="s">
        <v>133</v>
      </c>
      <c r="AU252" s="15" t="s">
        <v>85</v>
      </c>
    </row>
    <row r="253" spans="2:65" s="1" customFormat="1" ht="24.2" customHeight="1">
      <c r="B253" s="30"/>
      <c r="C253" s="162" t="s">
        <v>377</v>
      </c>
      <c r="D253" s="162" t="s">
        <v>243</v>
      </c>
      <c r="E253" s="163" t="s">
        <v>378</v>
      </c>
      <c r="F253" s="164" t="s">
        <v>379</v>
      </c>
      <c r="G253" s="165" t="s">
        <v>277</v>
      </c>
      <c r="H253" s="166">
        <v>8</v>
      </c>
      <c r="I253" s="167"/>
      <c r="J253" s="168">
        <f>ROUND(I253*H253,2)</f>
        <v>0</v>
      </c>
      <c r="K253" s="164" t="s">
        <v>130</v>
      </c>
      <c r="L253" s="169"/>
      <c r="M253" s="170" t="s">
        <v>1</v>
      </c>
      <c r="N253" s="171" t="s">
        <v>40</v>
      </c>
      <c r="P253" s="139">
        <f>O253*H253</f>
        <v>0</v>
      </c>
      <c r="Q253" s="139">
        <v>0.58499999999999996</v>
      </c>
      <c r="R253" s="139">
        <f>Q253*H253</f>
        <v>4.68</v>
      </c>
      <c r="S253" s="139">
        <v>0</v>
      </c>
      <c r="T253" s="140">
        <f>S253*H253</f>
        <v>0</v>
      </c>
      <c r="AR253" s="141" t="s">
        <v>163</v>
      </c>
      <c r="AT253" s="141" t="s">
        <v>243</v>
      </c>
      <c r="AU253" s="141" t="s">
        <v>85</v>
      </c>
      <c r="AY253" s="15" t="s">
        <v>124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5" t="s">
        <v>83</v>
      </c>
      <c r="BK253" s="142">
        <f>ROUND(I253*H253,2)</f>
        <v>0</v>
      </c>
      <c r="BL253" s="15" t="s">
        <v>131</v>
      </c>
      <c r="BM253" s="141" t="s">
        <v>380</v>
      </c>
    </row>
    <row r="254" spans="2:65" s="1" customFormat="1" ht="19.5">
      <c r="B254" s="30"/>
      <c r="D254" s="143" t="s">
        <v>133</v>
      </c>
      <c r="F254" s="144" t="s">
        <v>379</v>
      </c>
      <c r="I254" s="145"/>
      <c r="L254" s="30"/>
      <c r="M254" s="146"/>
      <c r="T254" s="54"/>
      <c r="AT254" s="15" t="s">
        <v>133</v>
      </c>
      <c r="AU254" s="15" t="s">
        <v>85</v>
      </c>
    </row>
    <row r="255" spans="2:65" s="1" customFormat="1" ht="24.2" customHeight="1">
      <c r="B255" s="30"/>
      <c r="C255" s="130" t="s">
        <v>381</v>
      </c>
      <c r="D255" s="130" t="s">
        <v>126</v>
      </c>
      <c r="E255" s="131" t="s">
        <v>382</v>
      </c>
      <c r="F255" s="132" t="s">
        <v>383</v>
      </c>
      <c r="G255" s="133" t="s">
        <v>277</v>
      </c>
      <c r="H255" s="134">
        <v>8</v>
      </c>
      <c r="I255" s="135"/>
      <c r="J255" s="136">
        <f>ROUND(I255*H255,2)</f>
        <v>0</v>
      </c>
      <c r="K255" s="132" t="s">
        <v>130</v>
      </c>
      <c r="L255" s="30"/>
      <c r="M255" s="137" t="s">
        <v>1</v>
      </c>
      <c r="N255" s="138" t="s">
        <v>40</v>
      </c>
      <c r="P255" s="139">
        <f>O255*H255</f>
        <v>0</v>
      </c>
      <c r="Q255" s="139">
        <v>0.09</v>
      </c>
      <c r="R255" s="139">
        <f>Q255*H255</f>
        <v>0.72</v>
      </c>
      <c r="S255" s="139">
        <v>0</v>
      </c>
      <c r="T255" s="140">
        <f>S255*H255</f>
        <v>0</v>
      </c>
      <c r="AR255" s="141" t="s">
        <v>131</v>
      </c>
      <c r="AT255" s="141" t="s">
        <v>126</v>
      </c>
      <c r="AU255" s="141" t="s">
        <v>85</v>
      </c>
      <c r="AY255" s="15" t="s">
        <v>124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5" t="s">
        <v>83</v>
      </c>
      <c r="BK255" s="142">
        <f>ROUND(I255*H255,2)</f>
        <v>0</v>
      </c>
      <c r="BL255" s="15" t="s">
        <v>131</v>
      </c>
      <c r="BM255" s="141" t="s">
        <v>384</v>
      </c>
    </row>
    <row r="256" spans="2:65" s="1" customFormat="1" ht="19.5">
      <c r="B256" s="30"/>
      <c r="D256" s="143" t="s">
        <v>133</v>
      </c>
      <c r="F256" s="144" t="s">
        <v>385</v>
      </c>
      <c r="I256" s="145"/>
      <c r="L256" s="30"/>
      <c r="M256" s="146"/>
      <c r="T256" s="54"/>
      <c r="AT256" s="15" t="s">
        <v>133</v>
      </c>
      <c r="AU256" s="15" t="s">
        <v>85</v>
      </c>
    </row>
    <row r="257" spans="2:65" s="1" customFormat="1" ht="24.2" customHeight="1">
      <c r="B257" s="30"/>
      <c r="C257" s="162" t="s">
        <v>386</v>
      </c>
      <c r="D257" s="162" t="s">
        <v>243</v>
      </c>
      <c r="E257" s="163" t="s">
        <v>387</v>
      </c>
      <c r="F257" s="164" t="s">
        <v>388</v>
      </c>
      <c r="G257" s="165" t="s">
        <v>277</v>
      </c>
      <c r="H257" s="166">
        <v>8</v>
      </c>
      <c r="I257" s="167"/>
      <c r="J257" s="168">
        <f>ROUND(I257*H257,2)</f>
        <v>0</v>
      </c>
      <c r="K257" s="164" t="s">
        <v>130</v>
      </c>
      <c r="L257" s="169"/>
      <c r="M257" s="170" t="s">
        <v>1</v>
      </c>
      <c r="N257" s="171" t="s">
        <v>40</v>
      </c>
      <c r="P257" s="139">
        <f>O257*H257</f>
        <v>0</v>
      </c>
      <c r="Q257" s="139">
        <v>0.156</v>
      </c>
      <c r="R257" s="139">
        <f>Q257*H257</f>
        <v>1.248</v>
      </c>
      <c r="S257" s="139">
        <v>0</v>
      </c>
      <c r="T257" s="140">
        <f>S257*H257</f>
        <v>0</v>
      </c>
      <c r="AR257" s="141" t="s">
        <v>163</v>
      </c>
      <c r="AT257" s="141" t="s">
        <v>243</v>
      </c>
      <c r="AU257" s="141" t="s">
        <v>85</v>
      </c>
      <c r="AY257" s="15" t="s">
        <v>124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5" t="s">
        <v>83</v>
      </c>
      <c r="BK257" s="142">
        <f>ROUND(I257*H257,2)</f>
        <v>0</v>
      </c>
      <c r="BL257" s="15" t="s">
        <v>131</v>
      </c>
      <c r="BM257" s="141" t="s">
        <v>389</v>
      </c>
    </row>
    <row r="258" spans="2:65" s="1" customFormat="1" ht="19.5">
      <c r="B258" s="30"/>
      <c r="D258" s="143" t="s">
        <v>133</v>
      </c>
      <c r="F258" s="144" t="s">
        <v>388</v>
      </c>
      <c r="I258" s="145"/>
      <c r="L258" s="30"/>
      <c r="M258" s="146"/>
      <c r="T258" s="54"/>
      <c r="AT258" s="15" t="s">
        <v>133</v>
      </c>
      <c r="AU258" s="15" t="s">
        <v>85</v>
      </c>
    </row>
    <row r="259" spans="2:65" s="11" customFormat="1" ht="22.9" customHeight="1">
      <c r="B259" s="118"/>
      <c r="D259" s="119" t="s">
        <v>74</v>
      </c>
      <c r="E259" s="128" t="s">
        <v>390</v>
      </c>
      <c r="F259" s="128" t="s">
        <v>391</v>
      </c>
      <c r="I259" s="121"/>
      <c r="J259" s="129">
        <f>BK259</f>
        <v>0</v>
      </c>
      <c r="L259" s="118"/>
      <c r="M259" s="123"/>
      <c r="P259" s="124">
        <f>SUM(P260:P261)</f>
        <v>0</v>
      </c>
      <c r="R259" s="124">
        <f>SUM(R260:R261)</f>
        <v>0</v>
      </c>
      <c r="T259" s="125">
        <f>SUM(T260:T261)</f>
        <v>0</v>
      </c>
      <c r="AR259" s="119" t="s">
        <v>83</v>
      </c>
      <c r="AT259" s="126" t="s">
        <v>74</v>
      </c>
      <c r="AU259" s="126" t="s">
        <v>83</v>
      </c>
      <c r="AY259" s="119" t="s">
        <v>124</v>
      </c>
      <c r="BK259" s="127">
        <f>SUM(BK260:BK261)</f>
        <v>0</v>
      </c>
    </row>
    <row r="260" spans="2:65" s="1" customFormat="1" ht="24.2" customHeight="1">
      <c r="B260" s="30"/>
      <c r="C260" s="130" t="s">
        <v>392</v>
      </c>
      <c r="D260" s="130" t="s">
        <v>126</v>
      </c>
      <c r="E260" s="131" t="s">
        <v>393</v>
      </c>
      <c r="F260" s="132" t="s">
        <v>394</v>
      </c>
      <c r="G260" s="133" t="s">
        <v>231</v>
      </c>
      <c r="H260" s="134">
        <v>694.05399999999997</v>
      </c>
      <c r="I260" s="135"/>
      <c r="J260" s="136">
        <f>ROUND(I260*H260,2)</f>
        <v>0</v>
      </c>
      <c r="K260" s="132" t="s">
        <v>130</v>
      </c>
      <c r="L260" s="30"/>
      <c r="M260" s="137" t="s">
        <v>1</v>
      </c>
      <c r="N260" s="138" t="s">
        <v>40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131</v>
      </c>
      <c r="AT260" s="141" t="s">
        <v>126</v>
      </c>
      <c r="AU260" s="141" t="s">
        <v>85</v>
      </c>
      <c r="AY260" s="15" t="s">
        <v>124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5" t="s">
        <v>83</v>
      </c>
      <c r="BK260" s="142">
        <f>ROUND(I260*H260,2)</f>
        <v>0</v>
      </c>
      <c r="BL260" s="15" t="s">
        <v>131</v>
      </c>
      <c r="BM260" s="141" t="s">
        <v>395</v>
      </c>
    </row>
    <row r="261" spans="2:65" s="1" customFormat="1" ht="19.5">
      <c r="B261" s="30"/>
      <c r="D261" s="143" t="s">
        <v>133</v>
      </c>
      <c r="F261" s="144" t="s">
        <v>396</v>
      </c>
      <c r="I261" s="145"/>
      <c r="L261" s="30"/>
      <c r="M261" s="172"/>
      <c r="N261" s="173"/>
      <c r="O261" s="173"/>
      <c r="P261" s="173"/>
      <c r="Q261" s="173"/>
      <c r="R261" s="173"/>
      <c r="S261" s="173"/>
      <c r="T261" s="174"/>
      <c r="AT261" s="15" t="s">
        <v>133</v>
      </c>
      <c r="AU261" s="15" t="s">
        <v>85</v>
      </c>
    </row>
    <row r="262" spans="2:65" s="1" customFormat="1" ht="6.95" customHeight="1">
      <c r="B262" s="42"/>
      <c r="C262" s="43"/>
      <c r="D262" s="43"/>
      <c r="E262" s="43"/>
      <c r="F262" s="43"/>
      <c r="G262" s="43"/>
      <c r="H262" s="43"/>
      <c r="I262" s="43"/>
      <c r="J262" s="43"/>
      <c r="K262" s="43"/>
      <c r="L262" s="30"/>
    </row>
  </sheetData>
  <sheetProtection algorithmName="SHA-512" hashValue="ODgpWSkNnY8yfSIqi2P8F/ttLpsmGqxmQy7EfQKN3b9PRPutxh4DRtlZEYVbIta2UOtCeyYo37lQz6NyuEtzXw==" saltValue="q6cg0DNxvPE2yZCbGzSLqqVkIarjpE0Bf/aqf8hVKF7Rvpqgr41J/B5DOF7wcJJ4OV5TVKb2tEhDqdZbfisn3Q==" spinCount="100000" sheet="1" objects="1" scenarios="1" formatColumns="0" formatRows="0" autoFilter="0"/>
  <autoFilter ref="C121:K261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92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6" t="str">
        <f>'Rekapitulace stavby'!K6</f>
        <v>Splašková kanalizace Kladenská</v>
      </c>
      <c r="F7" s="217"/>
      <c r="G7" s="217"/>
      <c r="H7" s="217"/>
      <c r="L7" s="18"/>
    </row>
    <row r="8" spans="2:46" s="1" customFormat="1" ht="12" customHeight="1">
      <c r="B8" s="30"/>
      <c r="D8" s="25" t="s">
        <v>93</v>
      </c>
      <c r="L8" s="30"/>
    </row>
    <row r="9" spans="2:46" s="1" customFormat="1" ht="16.5" customHeight="1">
      <c r="B9" s="30"/>
      <c r="E9" s="197" t="s">
        <v>397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95</v>
      </c>
      <c r="I12" s="25" t="s">
        <v>22</v>
      </c>
      <c r="J12" s="50" t="str">
        <f>'Rekapitulace stavby'!AN8</f>
        <v>5. 4. 2024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96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97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186" t="s">
        <v>1</v>
      </c>
      <c r="F27" s="186"/>
      <c r="G27" s="186"/>
      <c r="H27" s="18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ROUND((SUM(BE122:BE231)),  2)</f>
        <v>0</v>
      </c>
      <c r="I33" s="90">
        <v>0.21</v>
      </c>
      <c r="J33" s="89">
        <f>ROUND(((SUM(BE122:BE231))*I33),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ROUND((SUM(BF122:BF231)),  2)</f>
        <v>0</v>
      </c>
      <c r="I34" s="90">
        <v>0.12</v>
      </c>
      <c r="J34" s="89">
        <f>ROUND(((SUM(BF122:BF231))*I34),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ROUND((SUM(BG122:BG231)),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ROUND((SUM(BH122:BH231)),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ROUND((SUM(BI122:BI231)),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6" t="str">
        <f>E7</f>
        <v>Splašková kanalizace Kladenská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93</v>
      </c>
      <c r="L86" s="30"/>
    </row>
    <row r="87" spans="2:47" s="1" customFormat="1" ht="16.5" customHeight="1">
      <c r="B87" s="30"/>
      <c r="E87" s="197" t="str">
        <f>E9</f>
        <v>03 - Oprava povrchů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Varnsdorf</v>
      </c>
      <c r="I89" s="25" t="s">
        <v>22</v>
      </c>
      <c r="J89" s="50" t="str">
        <f>IF(J12="","",J12)</f>
        <v>5. 4. 2024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Varnsdorf</v>
      </c>
      <c r="I91" s="25" t="s">
        <v>30</v>
      </c>
      <c r="J91" s="28" t="str">
        <f>E21</f>
        <v>Ing. Folbrecht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J. Nešněra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J122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103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104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customHeight="1">
      <c r="B99" s="106"/>
      <c r="D99" s="107" t="s">
        <v>398</v>
      </c>
      <c r="E99" s="108"/>
      <c r="F99" s="108"/>
      <c r="G99" s="108"/>
      <c r="H99" s="108"/>
      <c r="I99" s="108"/>
      <c r="J99" s="109">
        <f>J160</f>
        <v>0</v>
      </c>
      <c r="L99" s="106"/>
    </row>
    <row r="100" spans="2:12" s="9" customFormat="1" ht="19.899999999999999" customHeight="1">
      <c r="B100" s="106"/>
      <c r="D100" s="107" t="s">
        <v>399</v>
      </c>
      <c r="E100" s="108"/>
      <c r="F100" s="108"/>
      <c r="G100" s="108"/>
      <c r="H100" s="108"/>
      <c r="I100" s="108"/>
      <c r="J100" s="109">
        <f>J195</f>
        <v>0</v>
      </c>
      <c r="L100" s="106"/>
    </row>
    <row r="101" spans="2:12" s="9" customFormat="1" ht="19.899999999999999" customHeight="1">
      <c r="B101" s="106"/>
      <c r="D101" s="107" t="s">
        <v>400</v>
      </c>
      <c r="E101" s="108"/>
      <c r="F101" s="108"/>
      <c r="G101" s="108"/>
      <c r="H101" s="108"/>
      <c r="I101" s="108"/>
      <c r="J101" s="109">
        <f>J210</f>
        <v>0</v>
      </c>
      <c r="L101" s="106"/>
    </row>
    <row r="102" spans="2:12" s="9" customFormat="1" ht="19.899999999999999" customHeight="1">
      <c r="B102" s="106"/>
      <c r="D102" s="107" t="s">
        <v>108</v>
      </c>
      <c r="E102" s="108"/>
      <c r="F102" s="108"/>
      <c r="G102" s="108"/>
      <c r="H102" s="108"/>
      <c r="I102" s="108"/>
      <c r="J102" s="109">
        <f>J228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109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6" t="str">
        <f>E7</f>
        <v>Splašková kanalizace Kladenská</v>
      </c>
      <c r="F112" s="217"/>
      <c r="G112" s="217"/>
      <c r="H112" s="217"/>
      <c r="L112" s="30"/>
    </row>
    <row r="113" spans="2:65" s="1" customFormat="1" ht="12" customHeight="1">
      <c r="B113" s="30"/>
      <c r="C113" s="25" t="s">
        <v>93</v>
      </c>
      <c r="L113" s="30"/>
    </row>
    <row r="114" spans="2:65" s="1" customFormat="1" ht="16.5" customHeight="1">
      <c r="B114" s="30"/>
      <c r="E114" s="197" t="str">
        <f>E9</f>
        <v>03 - Oprava povrchů</v>
      </c>
      <c r="F114" s="218"/>
      <c r="G114" s="218"/>
      <c r="H114" s="218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Varnsdorf</v>
      </c>
      <c r="I116" s="25" t="s">
        <v>22</v>
      </c>
      <c r="J116" s="50" t="str">
        <f>IF(J12="","",J12)</f>
        <v>5. 4. 2024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Město Varnsdorf</v>
      </c>
      <c r="I118" s="25" t="s">
        <v>30</v>
      </c>
      <c r="J118" s="28" t="str">
        <f>E21</f>
        <v>Ing. Folbrecht</v>
      </c>
      <c r="L118" s="30"/>
    </row>
    <row r="119" spans="2:65" s="1" customFormat="1" ht="15.2" customHeight="1">
      <c r="B119" s="30"/>
      <c r="C119" s="25" t="s">
        <v>28</v>
      </c>
      <c r="F119" s="23" t="str">
        <f>IF(E18="","",E18)</f>
        <v>Vyplň údaj</v>
      </c>
      <c r="I119" s="25" t="s">
        <v>32</v>
      </c>
      <c r="J119" s="28" t="str">
        <f>E24</f>
        <v>J. Nešněra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110</v>
      </c>
      <c r="D121" s="112" t="s">
        <v>60</v>
      </c>
      <c r="E121" s="112" t="s">
        <v>56</v>
      </c>
      <c r="F121" s="112" t="s">
        <v>57</v>
      </c>
      <c r="G121" s="112" t="s">
        <v>111</v>
      </c>
      <c r="H121" s="112" t="s">
        <v>112</v>
      </c>
      <c r="I121" s="112" t="s">
        <v>113</v>
      </c>
      <c r="J121" s="112" t="s">
        <v>100</v>
      </c>
      <c r="K121" s="113" t="s">
        <v>114</v>
      </c>
      <c r="L121" s="110"/>
      <c r="M121" s="57" t="s">
        <v>1</v>
      </c>
      <c r="N121" s="58" t="s">
        <v>39</v>
      </c>
      <c r="O121" s="58" t="s">
        <v>115</v>
      </c>
      <c r="P121" s="58" t="s">
        <v>116</v>
      </c>
      <c r="Q121" s="58" t="s">
        <v>117</v>
      </c>
      <c r="R121" s="58" t="s">
        <v>118</v>
      </c>
      <c r="S121" s="58" t="s">
        <v>119</v>
      </c>
      <c r="T121" s="59" t="s">
        <v>120</v>
      </c>
    </row>
    <row r="122" spans="2:65" s="1" customFormat="1" ht="22.9" customHeight="1">
      <c r="B122" s="30"/>
      <c r="C122" s="62" t="s">
        <v>121</v>
      </c>
      <c r="J122" s="114">
        <f>BK122</f>
        <v>0</v>
      </c>
      <c r="L122" s="30"/>
      <c r="M122" s="60"/>
      <c r="N122" s="51"/>
      <c r="O122" s="51"/>
      <c r="P122" s="115">
        <f>P123</f>
        <v>0</v>
      </c>
      <c r="Q122" s="51"/>
      <c r="R122" s="115">
        <f>R123</f>
        <v>68.935472400000009</v>
      </c>
      <c r="S122" s="51"/>
      <c r="T122" s="116">
        <f>T123</f>
        <v>124.77909</v>
      </c>
      <c r="AT122" s="15" t="s">
        <v>74</v>
      </c>
      <c r="AU122" s="15" t="s">
        <v>102</v>
      </c>
      <c r="BK122" s="117">
        <f>BK123</f>
        <v>0</v>
      </c>
    </row>
    <row r="123" spans="2:65" s="11" customFormat="1" ht="25.9" customHeight="1">
      <c r="B123" s="118"/>
      <c r="D123" s="119" t="s">
        <v>74</v>
      </c>
      <c r="E123" s="120" t="s">
        <v>122</v>
      </c>
      <c r="F123" s="120" t="s">
        <v>123</v>
      </c>
      <c r="I123" s="121"/>
      <c r="J123" s="122">
        <f>BK123</f>
        <v>0</v>
      </c>
      <c r="L123" s="118"/>
      <c r="M123" s="123"/>
      <c r="P123" s="124">
        <f>P124+P160+P195+P210+P228</f>
        <v>0</v>
      </c>
      <c r="R123" s="124">
        <f>R124+R160+R195+R210+R228</f>
        <v>68.935472400000009</v>
      </c>
      <c r="T123" s="125">
        <f>T124+T160+T195+T210+T228</f>
        <v>124.77909</v>
      </c>
      <c r="AR123" s="119" t="s">
        <v>83</v>
      </c>
      <c r="AT123" s="126" t="s">
        <v>74</v>
      </c>
      <c r="AU123" s="126" t="s">
        <v>75</v>
      </c>
      <c r="AY123" s="119" t="s">
        <v>124</v>
      </c>
      <c r="BK123" s="127">
        <f>BK124+BK160+BK195+BK210+BK228</f>
        <v>0</v>
      </c>
    </row>
    <row r="124" spans="2:65" s="11" customFormat="1" ht="22.9" customHeight="1">
      <c r="B124" s="118"/>
      <c r="D124" s="119" t="s">
        <v>74</v>
      </c>
      <c r="E124" s="128" t="s">
        <v>83</v>
      </c>
      <c r="F124" s="128" t="s">
        <v>125</v>
      </c>
      <c r="I124" s="121"/>
      <c r="J124" s="129">
        <f>BK124</f>
        <v>0</v>
      </c>
      <c r="L124" s="118"/>
      <c r="M124" s="123"/>
      <c r="P124" s="124">
        <f>SUM(P125:P159)</f>
        <v>0</v>
      </c>
      <c r="R124" s="124">
        <f>SUM(R125:R159)</f>
        <v>9.0120000000000009E-3</v>
      </c>
      <c r="T124" s="125">
        <f>SUM(T125:T159)</f>
        <v>124.77909</v>
      </c>
      <c r="AR124" s="119" t="s">
        <v>83</v>
      </c>
      <c r="AT124" s="126" t="s">
        <v>74</v>
      </c>
      <c r="AU124" s="126" t="s">
        <v>83</v>
      </c>
      <c r="AY124" s="119" t="s">
        <v>124</v>
      </c>
      <c r="BK124" s="127">
        <f>SUM(BK125:BK159)</f>
        <v>0</v>
      </c>
    </row>
    <row r="125" spans="2:65" s="1" customFormat="1" ht="24.2" customHeight="1">
      <c r="B125" s="30"/>
      <c r="C125" s="130" t="s">
        <v>83</v>
      </c>
      <c r="D125" s="130" t="s">
        <v>126</v>
      </c>
      <c r="E125" s="131" t="s">
        <v>401</v>
      </c>
      <c r="F125" s="132" t="s">
        <v>402</v>
      </c>
      <c r="G125" s="133" t="s">
        <v>205</v>
      </c>
      <c r="H125" s="134">
        <v>1.91</v>
      </c>
      <c r="I125" s="135"/>
      <c r="J125" s="136">
        <f>ROUND(I125*H125,2)</f>
        <v>0</v>
      </c>
      <c r="K125" s="132" t="s">
        <v>130</v>
      </c>
      <c r="L125" s="30"/>
      <c r="M125" s="137" t="s">
        <v>1</v>
      </c>
      <c r="N125" s="138" t="s">
        <v>40</v>
      </c>
      <c r="P125" s="139">
        <f>O125*H125</f>
        <v>0</v>
      </c>
      <c r="Q125" s="139">
        <v>0</v>
      </c>
      <c r="R125" s="139">
        <f>Q125*H125</f>
        <v>0</v>
      </c>
      <c r="S125" s="139">
        <v>0.26</v>
      </c>
      <c r="T125" s="140">
        <f>S125*H125</f>
        <v>0.49659999999999999</v>
      </c>
      <c r="AR125" s="141" t="s">
        <v>131</v>
      </c>
      <c r="AT125" s="141" t="s">
        <v>126</v>
      </c>
      <c r="AU125" s="141" t="s">
        <v>85</v>
      </c>
      <c r="AY125" s="15" t="s">
        <v>124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83</v>
      </c>
      <c r="BK125" s="142">
        <f>ROUND(I125*H125,2)</f>
        <v>0</v>
      </c>
      <c r="BL125" s="15" t="s">
        <v>131</v>
      </c>
      <c r="BM125" s="141" t="s">
        <v>403</v>
      </c>
    </row>
    <row r="126" spans="2:65" s="1" customFormat="1" ht="39">
      <c r="B126" s="30"/>
      <c r="D126" s="143" t="s">
        <v>133</v>
      </c>
      <c r="F126" s="144" t="s">
        <v>404</v>
      </c>
      <c r="I126" s="145"/>
      <c r="L126" s="30"/>
      <c r="M126" s="146"/>
      <c r="T126" s="54"/>
      <c r="AT126" s="15" t="s">
        <v>133</v>
      </c>
      <c r="AU126" s="15" t="s">
        <v>85</v>
      </c>
    </row>
    <row r="127" spans="2:65" s="12" customFormat="1" ht="11.25">
      <c r="B127" s="148"/>
      <c r="D127" s="143" t="s">
        <v>186</v>
      </c>
      <c r="F127" s="150" t="s">
        <v>405</v>
      </c>
      <c r="H127" s="151">
        <v>1.91</v>
      </c>
      <c r="I127" s="152"/>
      <c r="L127" s="148"/>
      <c r="M127" s="153"/>
      <c r="T127" s="154"/>
      <c r="AT127" s="149" t="s">
        <v>186</v>
      </c>
      <c r="AU127" s="149" t="s">
        <v>85</v>
      </c>
      <c r="AV127" s="12" t="s">
        <v>85</v>
      </c>
      <c r="AW127" s="12" t="s">
        <v>4</v>
      </c>
      <c r="AX127" s="12" t="s">
        <v>83</v>
      </c>
      <c r="AY127" s="149" t="s">
        <v>124</v>
      </c>
    </row>
    <row r="128" spans="2:65" s="1" customFormat="1" ht="33" customHeight="1">
      <c r="B128" s="30"/>
      <c r="C128" s="130" t="s">
        <v>85</v>
      </c>
      <c r="D128" s="130" t="s">
        <v>126</v>
      </c>
      <c r="E128" s="131" t="s">
        <v>406</v>
      </c>
      <c r="F128" s="132" t="s">
        <v>407</v>
      </c>
      <c r="G128" s="133" t="s">
        <v>205</v>
      </c>
      <c r="H128" s="134">
        <v>171.41499999999999</v>
      </c>
      <c r="I128" s="135"/>
      <c r="J128" s="136">
        <f>ROUND(I128*H128,2)</f>
        <v>0</v>
      </c>
      <c r="K128" s="132" t="s">
        <v>130</v>
      </c>
      <c r="L128" s="30"/>
      <c r="M128" s="137" t="s">
        <v>1</v>
      </c>
      <c r="N128" s="138" t="s">
        <v>40</v>
      </c>
      <c r="P128" s="139">
        <f>O128*H128</f>
        <v>0</v>
      </c>
      <c r="Q128" s="139">
        <v>0</v>
      </c>
      <c r="R128" s="139">
        <f>Q128*H128</f>
        <v>0</v>
      </c>
      <c r="S128" s="139">
        <v>0.44</v>
      </c>
      <c r="T128" s="140">
        <f>S128*H128</f>
        <v>75.422600000000003</v>
      </c>
      <c r="AR128" s="141" t="s">
        <v>131</v>
      </c>
      <c r="AT128" s="141" t="s">
        <v>126</v>
      </c>
      <c r="AU128" s="141" t="s">
        <v>85</v>
      </c>
      <c r="AY128" s="15" t="s">
        <v>124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83</v>
      </c>
      <c r="BK128" s="142">
        <f>ROUND(I128*H128,2)</f>
        <v>0</v>
      </c>
      <c r="BL128" s="15" t="s">
        <v>131</v>
      </c>
      <c r="BM128" s="141" t="s">
        <v>408</v>
      </c>
    </row>
    <row r="129" spans="2:65" s="1" customFormat="1" ht="39">
      <c r="B129" s="30"/>
      <c r="D129" s="143" t="s">
        <v>133</v>
      </c>
      <c r="F129" s="144" t="s">
        <v>409</v>
      </c>
      <c r="I129" s="145"/>
      <c r="L129" s="30"/>
      <c r="M129" s="146"/>
      <c r="T129" s="54"/>
      <c r="AT129" s="15" t="s">
        <v>133</v>
      </c>
      <c r="AU129" s="15" t="s">
        <v>85</v>
      </c>
    </row>
    <row r="130" spans="2:65" s="12" customFormat="1" ht="11.25">
      <c r="B130" s="148"/>
      <c r="D130" s="143" t="s">
        <v>186</v>
      </c>
      <c r="E130" s="149" t="s">
        <v>1</v>
      </c>
      <c r="F130" s="150" t="s">
        <v>410</v>
      </c>
      <c r="H130" s="151">
        <v>336</v>
      </c>
      <c r="I130" s="152"/>
      <c r="L130" s="148"/>
      <c r="M130" s="153"/>
      <c r="T130" s="154"/>
      <c r="AT130" s="149" t="s">
        <v>186</v>
      </c>
      <c r="AU130" s="149" t="s">
        <v>85</v>
      </c>
      <c r="AV130" s="12" t="s">
        <v>85</v>
      </c>
      <c r="AW130" s="12" t="s">
        <v>31</v>
      </c>
      <c r="AX130" s="12" t="s">
        <v>75</v>
      </c>
      <c r="AY130" s="149" t="s">
        <v>124</v>
      </c>
    </row>
    <row r="131" spans="2:65" s="12" customFormat="1" ht="11.25">
      <c r="B131" s="148"/>
      <c r="D131" s="143" t="s">
        <v>186</v>
      </c>
      <c r="E131" s="149" t="s">
        <v>1</v>
      </c>
      <c r="F131" s="150" t="s">
        <v>411</v>
      </c>
      <c r="H131" s="151">
        <v>6.83</v>
      </c>
      <c r="I131" s="152"/>
      <c r="L131" s="148"/>
      <c r="M131" s="153"/>
      <c r="T131" s="154"/>
      <c r="AT131" s="149" t="s">
        <v>186</v>
      </c>
      <c r="AU131" s="149" t="s">
        <v>85</v>
      </c>
      <c r="AV131" s="12" t="s">
        <v>85</v>
      </c>
      <c r="AW131" s="12" t="s">
        <v>31</v>
      </c>
      <c r="AX131" s="12" t="s">
        <v>75</v>
      </c>
      <c r="AY131" s="149" t="s">
        <v>124</v>
      </c>
    </row>
    <row r="132" spans="2:65" s="13" customFormat="1" ht="11.25">
      <c r="B132" s="155"/>
      <c r="D132" s="143" t="s">
        <v>186</v>
      </c>
      <c r="E132" s="156" t="s">
        <v>1</v>
      </c>
      <c r="F132" s="157" t="s">
        <v>190</v>
      </c>
      <c r="H132" s="158">
        <v>342.83</v>
      </c>
      <c r="I132" s="159"/>
      <c r="L132" s="155"/>
      <c r="M132" s="160"/>
      <c r="T132" s="161"/>
      <c r="AT132" s="156" t="s">
        <v>186</v>
      </c>
      <c r="AU132" s="156" t="s">
        <v>85</v>
      </c>
      <c r="AV132" s="13" t="s">
        <v>131</v>
      </c>
      <c r="AW132" s="13" t="s">
        <v>31</v>
      </c>
      <c r="AX132" s="13" t="s">
        <v>83</v>
      </c>
      <c r="AY132" s="156" t="s">
        <v>124</v>
      </c>
    </row>
    <row r="133" spans="2:65" s="12" customFormat="1" ht="11.25">
      <c r="B133" s="148"/>
      <c r="D133" s="143" t="s">
        <v>186</v>
      </c>
      <c r="F133" s="150" t="s">
        <v>412</v>
      </c>
      <c r="H133" s="151">
        <v>171.41499999999999</v>
      </c>
      <c r="I133" s="152"/>
      <c r="L133" s="148"/>
      <c r="M133" s="153"/>
      <c r="T133" s="154"/>
      <c r="AT133" s="149" t="s">
        <v>186</v>
      </c>
      <c r="AU133" s="149" t="s">
        <v>85</v>
      </c>
      <c r="AV133" s="12" t="s">
        <v>85</v>
      </c>
      <c r="AW133" s="12" t="s">
        <v>4</v>
      </c>
      <c r="AX133" s="12" t="s">
        <v>83</v>
      </c>
      <c r="AY133" s="149" t="s">
        <v>124</v>
      </c>
    </row>
    <row r="134" spans="2:65" s="1" customFormat="1" ht="24.2" customHeight="1">
      <c r="B134" s="30"/>
      <c r="C134" s="130" t="s">
        <v>139</v>
      </c>
      <c r="D134" s="130" t="s">
        <v>126</v>
      </c>
      <c r="E134" s="131" t="s">
        <v>413</v>
      </c>
      <c r="F134" s="132" t="s">
        <v>414</v>
      </c>
      <c r="G134" s="133" t="s">
        <v>205</v>
      </c>
      <c r="H134" s="134">
        <v>303.30500000000001</v>
      </c>
      <c r="I134" s="135"/>
      <c r="J134" s="136">
        <f>ROUND(I134*H134,2)</f>
        <v>0</v>
      </c>
      <c r="K134" s="132" t="s">
        <v>130</v>
      </c>
      <c r="L134" s="30"/>
      <c r="M134" s="137" t="s">
        <v>1</v>
      </c>
      <c r="N134" s="138" t="s">
        <v>40</v>
      </c>
      <c r="P134" s="139">
        <f>O134*H134</f>
        <v>0</v>
      </c>
      <c r="Q134" s="139">
        <v>0</v>
      </c>
      <c r="R134" s="139">
        <f>Q134*H134</f>
        <v>0</v>
      </c>
      <c r="S134" s="139">
        <v>9.8000000000000004E-2</v>
      </c>
      <c r="T134" s="140">
        <f>S134*H134</f>
        <v>29.723890000000001</v>
      </c>
      <c r="AR134" s="141" t="s">
        <v>131</v>
      </c>
      <c r="AT134" s="141" t="s">
        <v>126</v>
      </c>
      <c r="AU134" s="141" t="s">
        <v>85</v>
      </c>
      <c r="AY134" s="15" t="s">
        <v>124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83</v>
      </c>
      <c r="BK134" s="142">
        <f>ROUND(I134*H134,2)</f>
        <v>0</v>
      </c>
      <c r="BL134" s="15" t="s">
        <v>131</v>
      </c>
      <c r="BM134" s="141" t="s">
        <v>415</v>
      </c>
    </row>
    <row r="135" spans="2:65" s="1" customFormat="1" ht="39">
      <c r="B135" s="30"/>
      <c r="D135" s="143" t="s">
        <v>133</v>
      </c>
      <c r="F135" s="144" t="s">
        <v>416</v>
      </c>
      <c r="I135" s="145"/>
      <c r="L135" s="30"/>
      <c r="M135" s="146"/>
      <c r="T135" s="54"/>
      <c r="AT135" s="15" t="s">
        <v>133</v>
      </c>
      <c r="AU135" s="15" t="s">
        <v>85</v>
      </c>
    </row>
    <row r="136" spans="2:65" s="12" customFormat="1" ht="11.25">
      <c r="B136" s="148"/>
      <c r="D136" s="143" t="s">
        <v>186</v>
      </c>
      <c r="F136" s="150" t="s">
        <v>417</v>
      </c>
      <c r="H136" s="151">
        <v>303.30500000000001</v>
      </c>
      <c r="I136" s="152"/>
      <c r="L136" s="148"/>
      <c r="M136" s="153"/>
      <c r="T136" s="154"/>
      <c r="AT136" s="149" t="s">
        <v>186</v>
      </c>
      <c r="AU136" s="149" t="s">
        <v>85</v>
      </c>
      <c r="AV136" s="12" t="s">
        <v>85</v>
      </c>
      <c r="AW136" s="12" t="s">
        <v>4</v>
      </c>
      <c r="AX136" s="12" t="s">
        <v>83</v>
      </c>
      <c r="AY136" s="149" t="s">
        <v>124</v>
      </c>
    </row>
    <row r="137" spans="2:65" s="1" customFormat="1" ht="33" customHeight="1">
      <c r="B137" s="30"/>
      <c r="C137" s="130" t="s">
        <v>131</v>
      </c>
      <c r="D137" s="130" t="s">
        <v>126</v>
      </c>
      <c r="E137" s="131" t="s">
        <v>418</v>
      </c>
      <c r="F137" s="132" t="s">
        <v>419</v>
      </c>
      <c r="G137" s="133" t="s">
        <v>205</v>
      </c>
      <c r="H137" s="134">
        <v>208</v>
      </c>
      <c r="I137" s="135"/>
      <c r="J137" s="136">
        <f>ROUND(I137*H137,2)</f>
        <v>0</v>
      </c>
      <c r="K137" s="132" t="s">
        <v>130</v>
      </c>
      <c r="L137" s="30"/>
      <c r="M137" s="137" t="s">
        <v>1</v>
      </c>
      <c r="N137" s="138" t="s">
        <v>40</v>
      </c>
      <c r="P137" s="139">
        <f>O137*H137</f>
        <v>0</v>
      </c>
      <c r="Q137" s="139">
        <v>4.0000000000000003E-5</v>
      </c>
      <c r="R137" s="139">
        <f>Q137*H137</f>
        <v>8.320000000000001E-3</v>
      </c>
      <c r="S137" s="139">
        <v>9.1999999999999998E-2</v>
      </c>
      <c r="T137" s="140">
        <f>S137*H137</f>
        <v>19.135999999999999</v>
      </c>
      <c r="AR137" s="141" t="s">
        <v>131</v>
      </c>
      <c r="AT137" s="141" t="s">
        <v>126</v>
      </c>
      <c r="AU137" s="141" t="s">
        <v>85</v>
      </c>
      <c r="AY137" s="15" t="s">
        <v>124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83</v>
      </c>
      <c r="BK137" s="142">
        <f>ROUND(I137*H137,2)</f>
        <v>0</v>
      </c>
      <c r="BL137" s="15" t="s">
        <v>131</v>
      </c>
      <c r="BM137" s="141" t="s">
        <v>420</v>
      </c>
    </row>
    <row r="138" spans="2:65" s="1" customFormat="1" ht="29.25">
      <c r="B138" s="30"/>
      <c r="D138" s="143" t="s">
        <v>133</v>
      </c>
      <c r="F138" s="144" t="s">
        <v>421</v>
      </c>
      <c r="I138" s="145"/>
      <c r="L138" s="30"/>
      <c r="M138" s="146"/>
      <c r="T138" s="54"/>
      <c r="AT138" s="15" t="s">
        <v>133</v>
      </c>
      <c r="AU138" s="15" t="s">
        <v>85</v>
      </c>
    </row>
    <row r="139" spans="2:65" s="12" customFormat="1" ht="11.25">
      <c r="B139" s="148"/>
      <c r="D139" s="143" t="s">
        <v>186</v>
      </c>
      <c r="E139" s="149" t="s">
        <v>1</v>
      </c>
      <c r="F139" s="150" t="s">
        <v>422</v>
      </c>
      <c r="H139" s="151">
        <v>416</v>
      </c>
      <c r="I139" s="152"/>
      <c r="L139" s="148"/>
      <c r="M139" s="153"/>
      <c r="T139" s="154"/>
      <c r="AT139" s="149" t="s">
        <v>186</v>
      </c>
      <c r="AU139" s="149" t="s">
        <v>85</v>
      </c>
      <c r="AV139" s="12" t="s">
        <v>85</v>
      </c>
      <c r="AW139" s="12" t="s">
        <v>31</v>
      </c>
      <c r="AX139" s="12" t="s">
        <v>83</v>
      </c>
      <c r="AY139" s="149" t="s">
        <v>124</v>
      </c>
    </row>
    <row r="140" spans="2:65" s="12" customFormat="1" ht="11.25">
      <c r="B140" s="148"/>
      <c r="D140" s="143" t="s">
        <v>186</v>
      </c>
      <c r="F140" s="150" t="s">
        <v>423</v>
      </c>
      <c r="H140" s="151">
        <v>208</v>
      </c>
      <c r="I140" s="152"/>
      <c r="L140" s="148"/>
      <c r="M140" s="153"/>
      <c r="T140" s="154"/>
      <c r="AT140" s="149" t="s">
        <v>186</v>
      </c>
      <c r="AU140" s="149" t="s">
        <v>85</v>
      </c>
      <c r="AV140" s="12" t="s">
        <v>85</v>
      </c>
      <c r="AW140" s="12" t="s">
        <v>4</v>
      </c>
      <c r="AX140" s="12" t="s">
        <v>83</v>
      </c>
      <c r="AY140" s="149" t="s">
        <v>124</v>
      </c>
    </row>
    <row r="141" spans="2:65" s="1" customFormat="1" ht="24.2" customHeight="1">
      <c r="B141" s="30"/>
      <c r="C141" s="130" t="s">
        <v>148</v>
      </c>
      <c r="D141" s="130" t="s">
        <v>126</v>
      </c>
      <c r="E141" s="131" t="s">
        <v>424</v>
      </c>
      <c r="F141" s="132" t="s">
        <v>425</v>
      </c>
      <c r="G141" s="133" t="s">
        <v>205</v>
      </c>
      <c r="H141" s="134">
        <v>34.619999999999997</v>
      </c>
      <c r="I141" s="135"/>
      <c r="J141" s="136">
        <f>ROUND(I141*H141,2)</f>
        <v>0</v>
      </c>
      <c r="K141" s="132" t="s">
        <v>1</v>
      </c>
      <c r="L141" s="30"/>
      <c r="M141" s="137" t="s">
        <v>1</v>
      </c>
      <c r="N141" s="138" t="s">
        <v>40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131</v>
      </c>
      <c r="AT141" s="141" t="s">
        <v>126</v>
      </c>
      <c r="AU141" s="141" t="s">
        <v>85</v>
      </c>
      <c r="AY141" s="15" t="s">
        <v>124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83</v>
      </c>
      <c r="BK141" s="142">
        <f>ROUND(I141*H141,2)</f>
        <v>0</v>
      </c>
      <c r="BL141" s="15" t="s">
        <v>131</v>
      </c>
      <c r="BM141" s="141" t="s">
        <v>426</v>
      </c>
    </row>
    <row r="142" spans="2:65" s="1" customFormat="1" ht="19.5">
      <c r="B142" s="30"/>
      <c r="D142" s="143" t="s">
        <v>133</v>
      </c>
      <c r="F142" s="144" t="s">
        <v>427</v>
      </c>
      <c r="I142" s="145"/>
      <c r="L142" s="30"/>
      <c r="M142" s="146"/>
      <c r="T142" s="54"/>
      <c r="AT142" s="15" t="s">
        <v>133</v>
      </c>
      <c r="AU142" s="15" t="s">
        <v>85</v>
      </c>
    </row>
    <row r="143" spans="2:65" s="12" customFormat="1" ht="11.25">
      <c r="B143" s="148"/>
      <c r="D143" s="143" t="s">
        <v>186</v>
      </c>
      <c r="F143" s="150" t="s">
        <v>428</v>
      </c>
      <c r="H143" s="151">
        <v>34.619999999999997</v>
      </c>
      <c r="I143" s="152"/>
      <c r="L143" s="148"/>
      <c r="M143" s="153"/>
      <c r="T143" s="154"/>
      <c r="AT143" s="149" t="s">
        <v>186</v>
      </c>
      <c r="AU143" s="149" t="s">
        <v>85</v>
      </c>
      <c r="AV143" s="12" t="s">
        <v>85</v>
      </c>
      <c r="AW143" s="12" t="s">
        <v>4</v>
      </c>
      <c r="AX143" s="12" t="s">
        <v>83</v>
      </c>
      <c r="AY143" s="149" t="s">
        <v>124</v>
      </c>
    </row>
    <row r="144" spans="2:65" s="1" customFormat="1" ht="33" customHeight="1">
      <c r="B144" s="30"/>
      <c r="C144" s="130" t="s">
        <v>153</v>
      </c>
      <c r="D144" s="130" t="s">
        <v>126</v>
      </c>
      <c r="E144" s="131" t="s">
        <v>429</v>
      </c>
      <c r="F144" s="132" t="s">
        <v>430</v>
      </c>
      <c r="G144" s="133" t="s">
        <v>205</v>
      </c>
      <c r="H144" s="134">
        <v>34.619999999999997</v>
      </c>
      <c r="I144" s="135"/>
      <c r="J144" s="136">
        <f>ROUND(I144*H144,2)</f>
        <v>0</v>
      </c>
      <c r="K144" s="132" t="s">
        <v>1</v>
      </c>
      <c r="L144" s="30"/>
      <c r="M144" s="137" t="s">
        <v>1</v>
      </c>
      <c r="N144" s="138" t="s">
        <v>40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131</v>
      </c>
      <c r="AT144" s="141" t="s">
        <v>126</v>
      </c>
      <c r="AU144" s="141" t="s">
        <v>85</v>
      </c>
      <c r="AY144" s="15" t="s">
        <v>124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83</v>
      </c>
      <c r="BK144" s="142">
        <f>ROUND(I144*H144,2)</f>
        <v>0</v>
      </c>
      <c r="BL144" s="15" t="s">
        <v>131</v>
      </c>
      <c r="BM144" s="141" t="s">
        <v>431</v>
      </c>
    </row>
    <row r="145" spans="2:65" s="1" customFormat="1" ht="19.5">
      <c r="B145" s="30"/>
      <c r="D145" s="143" t="s">
        <v>133</v>
      </c>
      <c r="F145" s="144" t="s">
        <v>432</v>
      </c>
      <c r="I145" s="145"/>
      <c r="L145" s="30"/>
      <c r="M145" s="146"/>
      <c r="T145" s="54"/>
      <c r="AT145" s="15" t="s">
        <v>133</v>
      </c>
      <c r="AU145" s="15" t="s">
        <v>85</v>
      </c>
    </row>
    <row r="146" spans="2:65" s="12" customFormat="1" ht="11.25">
      <c r="B146" s="148"/>
      <c r="D146" s="143" t="s">
        <v>186</v>
      </c>
      <c r="F146" s="150" t="s">
        <v>428</v>
      </c>
      <c r="H146" s="151">
        <v>34.619999999999997</v>
      </c>
      <c r="I146" s="152"/>
      <c r="L146" s="148"/>
      <c r="M146" s="153"/>
      <c r="T146" s="154"/>
      <c r="AT146" s="149" t="s">
        <v>186</v>
      </c>
      <c r="AU146" s="149" t="s">
        <v>85</v>
      </c>
      <c r="AV146" s="12" t="s">
        <v>85</v>
      </c>
      <c r="AW146" s="12" t="s">
        <v>4</v>
      </c>
      <c r="AX146" s="12" t="s">
        <v>83</v>
      </c>
      <c r="AY146" s="149" t="s">
        <v>124</v>
      </c>
    </row>
    <row r="147" spans="2:65" s="1" customFormat="1" ht="24.2" customHeight="1">
      <c r="B147" s="30"/>
      <c r="C147" s="130" t="s">
        <v>158</v>
      </c>
      <c r="D147" s="130" t="s">
        <v>126</v>
      </c>
      <c r="E147" s="131" t="s">
        <v>433</v>
      </c>
      <c r="F147" s="132" t="s">
        <v>434</v>
      </c>
      <c r="G147" s="133" t="s">
        <v>205</v>
      </c>
      <c r="H147" s="134">
        <v>34.619999999999997</v>
      </c>
      <c r="I147" s="135"/>
      <c r="J147" s="136">
        <f>ROUND(I147*H147,2)</f>
        <v>0</v>
      </c>
      <c r="K147" s="132" t="s">
        <v>130</v>
      </c>
      <c r="L147" s="30"/>
      <c r="M147" s="137" t="s">
        <v>1</v>
      </c>
      <c r="N147" s="138" t="s">
        <v>40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131</v>
      </c>
      <c r="AT147" s="141" t="s">
        <v>126</v>
      </c>
      <c r="AU147" s="141" t="s">
        <v>85</v>
      </c>
      <c r="AY147" s="15" t="s">
        <v>124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83</v>
      </c>
      <c r="BK147" s="142">
        <f>ROUND(I147*H147,2)</f>
        <v>0</v>
      </c>
      <c r="BL147" s="15" t="s">
        <v>131</v>
      </c>
      <c r="BM147" s="141" t="s">
        <v>435</v>
      </c>
    </row>
    <row r="148" spans="2:65" s="1" customFormat="1" ht="19.5">
      <c r="B148" s="30"/>
      <c r="D148" s="143" t="s">
        <v>133</v>
      </c>
      <c r="F148" s="144" t="s">
        <v>436</v>
      </c>
      <c r="I148" s="145"/>
      <c r="L148" s="30"/>
      <c r="M148" s="146"/>
      <c r="T148" s="54"/>
      <c r="AT148" s="15" t="s">
        <v>133</v>
      </c>
      <c r="AU148" s="15" t="s">
        <v>85</v>
      </c>
    </row>
    <row r="149" spans="2:65" s="12" customFormat="1" ht="11.25">
      <c r="B149" s="148"/>
      <c r="D149" s="143" t="s">
        <v>186</v>
      </c>
      <c r="F149" s="150" t="s">
        <v>428</v>
      </c>
      <c r="H149" s="151">
        <v>34.619999999999997</v>
      </c>
      <c r="I149" s="152"/>
      <c r="L149" s="148"/>
      <c r="M149" s="153"/>
      <c r="T149" s="154"/>
      <c r="AT149" s="149" t="s">
        <v>186</v>
      </c>
      <c r="AU149" s="149" t="s">
        <v>85</v>
      </c>
      <c r="AV149" s="12" t="s">
        <v>85</v>
      </c>
      <c r="AW149" s="12" t="s">
        <v>4</v>
      </c>
      <c r="AX149" s="12" t="s">
        <v>83</v>
      </c>
      <c r="AY149" s="149" t="s">
        <v>124</v>
      </c>
    </row>
    <row r="150" spans="2:65" s="1" customFormat="1" ht="16.5" customHeight="1">
      <c r="B150" s="30"/>
      <c r="C150" s="162" t="s">
        <v>163</v>
      </c>
      <c r="D150" s="162" t="s">
        <v>243</v>
      </c>
      <c r="E150" s="163" t="s">
        <v>437</v>
      </c>
      <c r="F150" s="164" t="s">
        <v>438</v>
      </c>
      <c r="G150" s="165" t="s">
        <v>439</v>
      </c>
      <c r="H150" s="166">
        <v>0.69199999999999995</v>
      </c>
      <c r="I150" s="167"/>
      <c r="J150" s="168">
        <f>ROUND(I150*H150,2)</f>
        <v>0</v>
      </c>
      <c r="K150" s="164" t="s">
        <v>130</v>
      </c>
      <c r="L150" s="169"/>
      <c r="M150" s="170" t="s">
        <v>1</v>
      </c>
      <c r="N150" s="171" t="s">
        <v>40</v>
      </c>
      <c r="P150" s="139">
        <f>O150*H150</f>
        <v>0</v>
      </c>
      <c r="Q150" s="139">
        <v>1E-3</v>
      </c>
      <c r="R150" s="139">
        <f>Q150*H150</f>
        <v>6.9200000000000002E-4</v>
      </c>
      <c r="S150" s="139">
        <v>0</v>
      </c>
      <c r="T150" s="140">
        <f>S150*H150</f>
        <v>0</v>
      </c>
      <c r="AR150" s="141" t="s">
        <v>163</v>
      </c>
      <c r="AT150" s="141" t="s">
        <v>243</v>
      </c>
      <c r="AU150" s="141" t="s">
        <v>85</v>
      </c>
      <c r="AY150" s="15" t="s">
        <v>124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83</v>
      </c>
      <c r="BK150" s="142">
        <f>ROUND(I150*H150,2)</f>
        <v>0</v>
      </c>
      <c r="BL150" s="15" t="s">
        <v>131</v>
      </c>
      <c r="BM150" s="141" t="s">
        <v>440</v>
      </c>
    </row>
    <row r="151" spans="2:65" s="1" customFormat="1" ht="11.25">
      <c r="B151" s="30"/>
      <c r="D151" s="143" t="s">
        <v>133</v>
      </c>
      <c r="F151" s="144" t="s">
        <v>438</v>
      </c>
      <c r="I151" s="145"/>
      <c r="L151" s="30"/>
      <c r="M151" s="146"/>
      <c r="T151" s="54"/>
      <c r="AT151" s="15" t="s">
        <v>133</v>
      </c>
      <c r="AU151" s="15" t="s">
        <v>85</v>
      </c>
    </row>
    <row r="152" spans="2:65" s="12" customFormat="1" ht="11.25">
      <c r="B152" s="148"/>
      <c r="D152" s="143" t="s">
        <v>186</v>
      </c>
      <c r="E152" s="149" t="s">
        <v>1</v>
      </c>
      <c r="F152" s="150" t="s">
        <v>441</v>
      </c>
      <c r="H152" s="151">
        <v>34.619999999999997</v>
      </c>
      <c r="I152" s="152"/>
      <c r="L152" s="148"/>
      <c r="M152" s="153"/>
      <c r="T152" s="154"/>
      <c r="AT152" s="149" t="s">
        <v>186</v>
      </c>
      <c r="AU152" s="149" t="s">
        <v>85</v>
      </c>
      <c r="AV152" s="12" t="s">
        <v>85</v>
      </c>
      <c r="AW152" s="12" t="s">
        <v>31</v>
      </c>
      <c r="AX152" s="12" t="s">
        <v>83</v>
      </c>
      <c r="AY152" s="149" t="s">
        <v>124</v>
      </c>
    </row>
    <row r="153" spans="2:65" s="12" customFormat="1" ht="11.25">
      <c r="B153" s="148"/>
      <c r="D153" s="143" t="s">
        <v>186</v>
      </c>
      <c r="F153" s="150" t="s">
        <v>442</v>
      </c>
      <c r="H153" s="151">
        <v>0.69199999999999995</v>
      </c>
      <c r="I153" s="152"/>
      <c r="L153" s="148"/>
      <c r="M153" s="153"/>
      <c r="T153" s="154"/>
      <c r="AT153" s="149" t="s">
        <v>186</v>
      </c>
      <c r="AU153" s="149" t="s">
        <v>85</v>
      </c>
      <c r="AV153" s="12" t="s">
        <v>85</v>
      </c>
      <c r="AW153" s="12" t="s">
        <v>4</v>
      </c>
      <c r="AX153" s="12" t="s">
        <v>83</v>
      </c>
      <c r="AY153" s="149" t="s">
        <v>124</v>
      </c>
    </row>
    <row r="154" spans="2:65" s="1" customFormat="1" ht="24.2" customHeight="1">
      <c r="B154" s="30"/>
      <c r="C154" s="130" t="s">
        <v>168</v>
      </c>
      <c r="D154" s="130" t="s">
        <v>126</v>
      </c>
      <c r="E154" s="131" t="s">
        <v>443</v>
      </c>
      <c r="F154" s="132" t="s">
        <v>444</v>
      </c>
      <c r="G154" s="133" t="s">
        <v>205</v>
      </c>
      <c r="H154" s="134">
        <v>34.619999999999997</v>
      </c>
      <c r="I154" s="135"/>
      <c r="J154" s="136">
        <f>ROUND(I154*H154,2)</f>
        <v>0</v>
      </c>
      <c r="K154" s="132" t="s">
        <v>130</v>
      </c>
      <c r="L154" s="30"/>
      <c r="M154" s="137" t="s">
        <v>1</v>
      </c>
      <c r="N154" s="138" t="s">
        <v>40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131</v>
      </c>
      <c r="AT154" s="141" t="s">
        <v>126</v>
      </c>
      <c r="AU154" s="141" t="s">
        <v>85</v>
      </c>
      <c r="AY154" s="15" t="s">
        <v>124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83</v>
      </c>
      <c r="BK154" s="142">
        <f>ROUND(I154*H154,2)</f>
        <v>0</v>
      </c>
      <c r="BL154" s="15" t="s">
        <v>131</v>
      </c>
      <c r="BM154" s="141" t="s">
        <v>445</v>
      </c>
    </row>
    <row r="155" spans="2:65" s="1" customFormat="1" ht="19.5">
      <c r="B155" s="30"/>
      <c r="D155" s="143" t="s">
        <v>133</v>
      </c>
      <c r="F155" s="144" t="s">
        <v>446</v>
      </c>
      <c r="I155" s="145"/>
      <c r="L155" s="30"/>
      <c r="M155" s="146"/>
      <c r="T155" s="54"/>
      <c r="AT155" s="15" t="s">
        <v>133</v>
      </c>
      <c r="AU155" s="15" t="s">
        <v>85</v>
      </c>
    </row>
    <row r="156" spans="2:65" s="12" customFormat="1" ht="11.25">
      <c r="B156" s="148"/>
      <c r="D156" s="143" t="s">
        <v>186</v>
      </c>
      <c r="F156" s="150" t="s">
        <v>428</v>
      </c>
      <c r="H156" s="151">
        <v>34.619999999999997</v>
      </c>
      <c r="I156" s="152"/>
      <c r="L156" s="148"/>
      <c r="M156" s="153"/>
      <c r="T156" s="154"/>
      <c r="AT156" s="149" t="s">
        <v>186</v>
      </c>
      <c r="AU156" s="149" t="s">
        <v>85</v>
      </c>
      <c r="AV156" s="12" t="s">
        <v>85</v>
      </c>
      <c r="AW156" s="12" t="s">
        <v>4</v>
      </c>
      <c r="AX156" s="12" t="s">
        <v>83</v>
      </c>
      <c r="AY156" s="149" t="s">
        <v>124</v>
      </c>
    </row>
    <row r="157" spans="2:65" s="1" customFormat="1" ht="24.2" customHeight="1">
      <c r="B157" s="30"/>
      <c r="C157" s="130" t="s">
        <v>173</v>
      </c>
      <c r="D157" s="130" t="s">
        <v>126</v>
      </c>
      <c r="E157" s="131" t="s">
        <v>447</v>
      </c>
      <c r="F157" s="132" t="s">
        <v>448</v>
      </c>
      <c r="G157" s="133" t="s">
        <v>205</v>
      </c>
      <c r="H157" s="134">
        <v>100</v>
      </c>
      <c r="I157" s="135"/>
      <c r="J157" s="136">
        <f>ROUND(I157*H157,2)</f>
        <v>0</v>
      </c>
      <c r="K157" s="132" t="s">
        <v>130</v>
      </c>
      <c r="L157" s="30"/>
      <c r="M157" s="137" t="s">
        <v>1</v>
      </c>
      <c r="N157" s="138" t="s">
        <v>40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131</v>
      </c>
      <c r="AT157" s="141" t="s">
        <v>126</v>
      </c>
      <c r="AU157" s="141" t="s">
        <v>85</v>
      </c>
      <c r="AY157" s="15" t="s">
        <v>124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83</v>
      </c>
      <c r="BK157" s="142">
        <f>ROUND(I157*H157,2)</f>
        <v>0</v>
      </c>
      <c r="BL157" s="15" t="s">
        <v>131</v>
      </c>
      <c r="BM157" s="141" t="s">
        <v>449</v>
      </c>
    </row>
    <row r="158" spans="2:65" s="1" customFormat="1" ht="19.5">
      <c r="B158" s="30"/>
      <c r="D158" s="143" t="s">
        <v>133</v>
      </c>
      <c r="F158" s="144" t="s">
        <v>450</v>
      </c>
      <c r="I158" s="145"/>
      <c r="L158" s="30"/>
      <c r="M158" s="146"/>
      <c r="T158" s="54"/>
      <c r="AT158" s="15" t="s">
        <v>133</v>
      </c>
      <c r="AU158" s="15" t="s">
        <v>85</v>
      </c>
    </row>
    <row r="159" spans="2:65" s="12" customFormat="1" ht="11.25">
      <c r="B159" s="148"/>
      <c r="D159" s="143" t="s">
        <v>186</v>
      </c>
      <c r="F159" s="150" t="s">
        <v>451</v>
      </c>
      <c r="H159" s="151">
        <v>100</v>
      </c>
      <c r="I159" s="152"/>
      <c r="L159" s="148"/>
      <c r="M159" s="153"/>
      <c r="T159" s="154"/>
      <c r="AT159" s="149" t="s">
        <v>186</v>
      </c>
      <c r="AU159" s="149" t="s">
        <v>85</v>
      </c>
      <c r="AV159" s="12" t="s">
        <v>85</v>
      </c>
      <c r="AW159" s="12" t="s">
        <v>4</v>
      </c>
      <c r="AX159" s="12" t="s">
        <v>83</v>
      </c>
      <c r="AY159" s="149" t="s">
        <v>124</v>
      </c>
    </row>
    <row r="160" spans="2:65" s="11" customFormat="1" ht="22.9" customHeight="1">
      <c r="B160" s="118"/>
      <c r="D160" s="119" t="s">
        <v>74</v>
      </c>
      <c r="E160" s="128" t="s">
        <v>148</v>
      </c>
      <c r="F160" s="128" t="s">
        <v>452</v>
      </c>
      <c r="I160" s="121"/>
      <c r="J160" s="129">
        <f>BK160</f>
        <v>0</v>
      </c>
      <c r="L160" s="118"/>
      <c r="M160" s="123"/>
      <c r="P160" s="124">
        <f>SUM(P161:P194)</f>
        <v>0</v>
      </c>
      <c r="R160" s="124">
        <f>SUM(R161:R194)</f>
        <v>68.865210400000009</v>
      </c>
      <c r="T160" s="125">
        <f>SUM(T161:T194)</f>
        <v>0</v>
      </c>
      <c r="AR160" s="119" t="s">
        <v>83</v>
      </c>
      <c r="AT160" s="126" t="s">
        <v>74</v>
      </c>
      <c r="AU160" s="126" t="s">
        <v>83</v>
      </c>
      <c r="AY160" s="119" t="s">
        <v>124</v>
      </c>
      <c r="BK160" s="127">
        <f>SUM(BK161:BK194)</f>
        <v>0</v>
      </c>
    </row>
    <row r="161" spans="2:65" s="1" customFormat="1" ht="24.2" customHeight="1">
      <c r="B161" s="30"/>
      <c r="C161" s="130" t="s">
        <v>181</v>
      </c>
      <c r="D161" s="130" t="s">
        <v>126</v>
      </c>
      <c r="E161" s="131" t="s">
        <v>453</v>
      </c>
      <c r="F161" s="132" t="s">
        <v>454</v>
      </c>
      <c r="G161" s="133" t="s">
        <v>205</v>
      </c>
      <c r="H161" s="134">
        <v>1.91</v>
      </c>
      <c r="I161" s="135"/>
      <c r="J161" s="136">
        <f>ROUND(I161*H161,2)</f>
        <v>0</v>
      </c>
      <c r="K161" s="132" t="s">
        <v>130</v>
      </c>
      <c r="L161" s="30"/>
      <c r="M161" s="137" t="s">
        <v>1</v>
      </c>
      <c r="N161" s="138" t="s">
        <v>40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131</v>
      </c>
      <c r="AT161" s="141" t="s">
        <v>126</v>
      </c>
      <c r="AU161" s="141" t="s">
        <v>85</v>
      </c>
      <c r="AY161" s="15" t="s">
        <v>124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83</v>
      </c>
      <c r="BK161" s="142">
        <f>ROUND(I161*H161,2)</f>
        <v>0</v>
      </c>
      <c r="BL161" s="15" t="s">
        <v>131</v>
      </c>
      <c r="BM161" s="141" t="s">
        <v>455</v>
      </c>
    </row>
    <row r="162" spans="2:65" s="1" customFormat="1" ht="19.5">
      <c r="B162" s="30"/>
      <c r="D162" s="143" t="s">
        <v>133</v>
      </c>
      <c r="F162" s="144" t="s">
        <v>456</v>
      </c>
      <c r="I162" s="145"/>
      <c r="L162" s="30"/>
      <c r="M162" s="146"/>
      <c r="T162" s="54"/>
      <c r="AT162" s="15" t="s">
        <v>133</v>
      </c>
      <c r="AU162" s="15" t="s">
        <v>85</v>
      </c>
    </row>
    <row r="163" spans="2:65" s="12" customFormat="1" ht="11.25">
      <c r="B163" s="148"/>
      <c r="D163" s="143" t="s">
        <v>186</v>
      </c>
      <c r="F163" s="150" t="s">
        <v>405</v>
      </c>
      <c r="H163" s="151">
        <v>1.91</v>
      </c>
      <c r="I163" s="152"/>
      <c r="L163" s="148"/>
      <c r="M163" s="153"/>
      <c r="T163" s="154"/>
      <c r="AT163" s="149" t="s">
        <v>186</v>
      </c>
      <c r="AU163" s="149" t="s">
        <v>85</v>
      </c>
      <c r="AV163" s="12" t="s">
        <v>85</v>
      </c>
      <c r="AW163" s="12" t="s">
        <v>4</v>
      </c>
      <c r="AX163" s="12" t="s">
        <v>83</v>
      </c>
      <c r="AY163" s="149" t="s">
        <v>124</v>
      </c>
    </row>
    <row r="164" spans="2:65" s="1" customFormat="1" ht="16.5" customHeight="1">
      <c r="B164" s="30"/>
      <c r="C164" s="130" t="s">
        <v>8</v>
      </c>
      <c r="D164" s="130" t="s">
        <v>126</v>
      </c>
      <c r="E164" s="131" t="s">
        <v>457</v>
      </c>
      <c r="F164" s="132" t="s">
        <v>458</v>
      </c>
      <c r="G164" s="133" t="s">
        <v>205</v>
      </c>
      <c r="H164" s="134">
        <v>171.41499999999999</v>
      </c>
      <c r="I164" s="135"/>
      <c r="J164" s="136">
        <f>ROUND(I164*H164,2)</f>
        <v>0</v>
      </c>
      <c r="K164" s="132" t="s">
        <v>1</v>
      </c>
      <c r="L164" s="30"/>
      <c r="M164" s="137" t="s">
        <v>1</v>
      </c>
      <c r="N164" s="138" t="s">
        <v>40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131</v>
      </c>
      <c r="AT164" s="141" t="s">
        <v>126</v>
      </c>
      <c r="AU164" s="141" t="s">
        <v>85</v>
      </c>
      <c r="AY164" s="15" t="s">
        <v>124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83</v>
      </c>
      <c r="BK164" s="142">
        <f>ROUND(I164*H164,2)</f>
        <v>0</v>
      </c>
      <c r="BL164" s="15" t="s">
        <v>131</v>
      </c>
      <c r="BM164" s="141" t="s">
        <v>459</v>
      </c>
    </row>
    <row r="165" spans="2:65" s="1" customFormat="1" ht="19.5">
      <c r="B165" s="30"/>
      <c r="D165" s="143" t="s">
        <v>133</v>
      </c>
      <c r="F165" s="144" t="s">
        <v>460</v>
      </c>
      <c r="I165" s="145"/>
      <c r="L165" s="30"/>
      <c r="M165" s="146"/>
      <c r="T165" s="54"/>
      <c r="AT165" s="15" t="s">
        <v>133</v>
      </c>
      <c r="AU165" s="15" t="s">
        <v>85</v>
      </c>
    </row>
    <row r="166" spans="2:65" s="12" customFormat="1" ht="11.25">
      <c r="B166" s="148"/>
      <c r="D166" s="143" t="s">
        <v>186</v>
      </c>
      <c r="E166" s="149" t="s">
        <v>1</v>
      </c>
      <c r="F166" s="150" t="s">
        <v>410</v>
      </c>
      <c r="H166" s="151">
        <v>336</v>
      </c>
      <c r="I166" s="152"/>
      <c r="L166" s="148"/>
      <c r="M166" s="153"/>
      <c r="T166" s="154"/>
      <c r="AT166" s="149" t="s">
        <v>186</v>
      </c>
      <c r="AU166" s="149" t="s">
        <v>85</v>
      </c>
      <c r="AV166" s="12" t="s">
        <v>85</v>
      </c>
      <c r="AW166" s="12" t="s">
        <v>31</v>
      </c>
      <c r="AX166" s="12" t="s">
        <v>75</v>
      </c>
      <c r="AY166" s="149" t="s">
        <v>124</v>
      </c>
    </row>
    <row r="167" spans="2:65" s="12" customFormat="1" ht="11.25">
      <c r="B167" s="148"/>
      <c r="D167" s="143" t="s">
        <v>186</v>
      </c>
      <c r="E167" s="149" t="s">
        <v>1</v>
      </c>
      <c r="F167" s="150" t="s">
        <v>411</v>
      </c>
      <c r="H167" s="151">
        <v>6.83</v>
      </c>
      <c r="I167" s="152"/>
      <c r="L167" s="148"/>
      <c r="M167" s="153"/>
      <c r="T167" s="154"/>
      <c r="AT167" s="149" t="s">
        <v>186</v>
      </c>
      <c r="AU167" s="149" t="s">
        <v>85</v>
      </c>
      <c r="AV167" s="12" t="s">
        <v>85</v>
      </c>
      <c r="AW167" s="12" t="s">
        <v>31</v>
      </c>
      <c r="AX167" s="12" t="s">
        <v>75</v>
      </c>
      <c r="AY167" s="149" t="s">
        <v>124</v>
      </c>
    </row>
    <row r="168" spans="2:65" s="13" customFormat="1" ht="11.25">
      <c r="B168" s="155"/>
      <c r="D168" s="143" t="s">
        <v>186</v>
      </c>
      <c r="E168" s="156" t="s">
        <v>1</v>
      </c>
      <c r="F168" s="157" t="s">
        <v>190</v>
      </c>
      <c r="H168" s="158">
        <v>342.83</v>
      </c>
      <c r="I168" s="159"/>
      <c r="L168" s="155"/>
      <c r="M168" s="160"/>
      <c r="T168" s="161"/>
      <c r="AT168" s="156" t="s">
        <v>186</v>
      </c>
      <c r="AU168" s="156" t="s">
        <v>85</v>
      </c>
      <c r="AV168" s="13" t="s">
        <v>131</v>
      </c>
      <c r="AW168" s="13" t="s">
        <v>31</v>
      </c>
      <c r="AX168" s="13" t="s">
        <v>83</v>
      </c>
      <c r="AY168" s="156" t="s">
        <v>124</v>
      </c>
    </row>
    <row r="169" spans="2:65" s="12" customFormat="1" ht="11.25">
      <c r="B169" s="148"/>
      <c r="D169" s="143" t="s">
        <v>186</v>
      </c>
      <c r="F169" s="150" t="s">
        <v>412</v>
      </c>
      <c r="H169" s="151">
        <v>171.41499999999999</v>
      </c>
      <c r="I169" s="152"/>
      <c r="L169" s="148"/>
      <c r="M169" s="153"/>
      <c r="T169" s="154"/>
      <c r="AT169" s="149" t="s">
        <v>186</v>
      </c>
      <c r="AU169" s="149" t="s">
        <v>85</v>
      </c>
      <c r="AV169" s="12" t="s">
        <v>85</v>
      </c>
      <c r="AW169" s="12" t="s">
        <v>4</v>
      </c>
      <c r="AX169" s="12" t="s">
        <v>83</v>
      </c>
      <c r="AY169" s="149" t="s">
        <v>124</v>
      </c>
    </row>
    <row r="170" spans="2:65" s="1" customFormat="1" ht="33" customHeight="1">
      <c r="B170" s="30"/>
      <c r="C170" s="130" t="s">
        <v>196</v>
      </c>
      <c r="D170" s="130" t="s">
        <v>126</v>
      </c>
      <c r="E170" s="131" t="s">
        <v>461</v>
      </c>
      <c r="F170" s="132" t="s">
        <v>462</v>
      </c>
      <c r="G170" s="133" t="s">
        <v>205</v>
      </c>
      <c r="H170" s="134">
        <v>208</v>
      </c>
      <c r="I170" s="135"/>
      <c r="J170" s="136">
        <f>ROUND(I170*H170,2)</f>
        <v>0</v>
      </c>
      <c r="K170" s="132" t="s">
        <v>130</v>
      </c>
      <c r="L170" s="30"/>
      <c r="M170" s="137" t="s">
        <v>1</v>
      </c>
      <c r="N170" s="138" t="s">
        <v>40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131</v>
      </c>
      <c r="AT170" s="141" t="s">
        <v>126</v>
      </c>
      <c r="AU170" s="141" t="s">
        <v>85</v>
      </c>
      <c r="AY170" s="15" t="s">
        <v>124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83</v>
      </c>
      <c r="BK170" s="142">
        <f>ROUND(I170*H170,2)</f>
        <v>0</v>
      </c>
      <c r="BL170" s="15" t="s">
        <v>131</v>
      </c>
      <c r="BM170" s="141" t="s">
        <v>463</v>
      </c>
    </row>
    <row r="171" spans="2:65" s="1" customFormat="1" ht="29.25">
      <c r="B171" s="30"/>
      <c r="D171" s="143" t="s">
        <v>133</v>
      </c>
      <c r="F171" s="144" t="s">
        <v>464</v>
      </c>
      <c r="I171" s="145"/>
      <c r="L171" s="30"/>
      <c r="M171" s="146"/>
      <c r="T171" s="54"/>
      <c r="AT171" s="15" t="s">
        <v>133</v>
      </c>
      <c r="AU171" s="15" t="s">
        <v>85</v>
      </c>
    </row>
    <row r="172" spans="2:65" s="12" customFormat="1" ht="11.25">
      <c r="B172" s="148"/>
      <c r="D172" s="143" t="s">
        <v>186</v>
      </c>
      <c r="E172" s="149" t="s">
        <v>1</v>
      </c>
      <c r="F172" s="150" t="s">
        <v>465</v>
      </c>
      <c r="H172" s="151">
        <v>416</v>
      </c>
      <c r="I172" s="152"/>
      <c r="L172" s="148"/>
      <c r="M172" s="153"/>
      <c r="T172" s="154"/>
      <c r="AT172" s="149" t="s">
        <v>186</v>
      </c>
      <c r="AU172" s="149" t="s">
        <v>85</v>
      </c>
      <c r="AV172" s="12" t="s">
        <v>85</v>
      </c>
      <c r="AW172" s="12" t="s">
        <v>31</v>
      </c>
      <c r="AX172" s="12" t="s">
        <v>83</v>
      </c>
      <c r="AY172" s="149" t="s">
        <v>124</v>
      </c>
    </row>
    <row r="173" spans="2:65" s="12" customFormat="1" ht="11.25">
      <c r="B173" s="148"/>
      <c r="D173" s="143" t="s">
        <v>186</v>
      </c>
      <c r="F173" s="150" t="s">
        <v>423</v>
      </c>
      <c r="H173" s="151">
        <v>208</v>
      </c>
      <c r="I173" s="152"/>
      <c r="L173" s="148"/>
      <c r="M173" s="153"/>
      <c r="T173" s="154"/>
      <c r="AT173" s="149" t="s">
        <v>186</v>
      </c>
      <c r="AU173" s="149" t="s">
        <v>85</v>
      </c>
      <c r="AV173" s="12" t="s">
        <v>85</v>
      </c>
      <c r="AW173" s="12" t="s">
        <v>4</v>
      </c>
      <c r="AX173" s="12" t="s">
        <v>83</v>
      </c>
      <c r="AY173" s="149" t="s">
        <v>124</v>
      </c>
    </row>
    <row r="174" spans="2:65" s="1" customFormat="1" ht="16.5" customHeight="1">
      <c r="B174" s="30"/>
      <c r="C174" s="130" t="s">
        <v>202</v>
      </c>
      <c r="D174" s="130" t="s">
        <v>126</v>
      </c>
      <c r="E174" s="131" t="s">
        <v>466</v>
      </c>
      <c r="F174" s="132" t="s">
        <v>467</v>
      </c>
      <c r="G174" s="133" t="s">
        <v>176</v>
      </c>
      <c r="H174" s="134">
        <v>0.68300000000000005</v>
      </c>
      <c r="I174" s="135"/>
      <c r="J174" s="136">
        <f>ROUND(I174*H174,2)</f>
        <v>0</v>
      </c>
      <c r="K174" s="132" t="s">
        <v>130</v>
      </c>
      <c r="L174" s="30"/>
      <c r="M174" s="137" t="s">
        <v>1</v>
      </c>
      <c r="N174" s="138" t="s">
        <v>40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131</v>
      </c>
      <c r="AT174" s="141" t="s">
        <v>126</v>
      </c>
      <c r="AU174" s="141" t="s">
        <v>85</v>
      </c>
      <c r="AY174" s="15" t="s">
        <v>124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83</v>
      </c>
      <c r="BK174" s="142">
        <f>ROUND(I174*H174,2)</f>
        <v>0</v>
      </c>
      <c r="BL174" s="15" t="s">
        <v>131</v>
      </c>
      <c r="BM174" s="141" t="s">
        <v>468</v>
      </c>
    </row>
    <row r="175" spans="2:65" s="1" customFormat="1" ht="11.25">
      <c r="B175" s="30"/>
      <c r="D175" s="143" t="s">
        <v>133</v>
      </c>
      <c r="F175" s="144" t="s">
        <v>469</v>
      </c>
      <c r="I175" s="145"/>
      <c r="L175" s="30"/>
      <c r="M175" s="146"/>
      <c r="T175" s="54"/>
      <c r="AT175" s="15" t="s">
        <v>133</v>
      </c>
      <c r="AU175" s="15" t="s">
        <v>85</v>
      </c>
    </row>
    <row r="176" spans="2:65" s="12" customFormat="1" ht="11.25">
      <c r="B176" s="148"/>
      <c r="D176" s="143" t="s">
        <v>186</v>
      </c>
      <c r="E176" s="149" t="s">
        <v>1</v>
      </c>
      <c r="F176" s="150" t="s">
        <v>470</v>
      </c>
      <c r="H176" s="151">
        <v>1.3660000000000001</v>
      </c>
      <c r="I176" s="152"/>
      <c r="L176" s="148"/>
      <c r="M176" s="153"/>
      <c r="T176" s="154"/>
      <c r="AT176" s="149" t="s">
        <v>186</v>
      </c>
      <c r="AU176" s="149" t="s">
        <v>85</v>
      </c>
      <c r="AV176" s="12" t="s">
        <v>85</v>
      </c>
      <c r="AW176" s="12" t="s">
        <v>31</v>
      </c>
      <c r="AX176" s="12" t="s">
        <v>83</v>
      </c>
      <c r="AY176" s="149" t="s">
        <v>124</v>
      </c>
    </row>
    <row r="177" spans="2:65" s="12" customFormat="1" ht="11.25">
      <c r="B177" s="148"/>
      <c r="D177" s="143" t="s">
        <v>186</v>
      </c>
      <c r="F177" s="150" t="s">
        <v>471</v>
      </c>
      <c r="H177" s="151">
        <v>0.68300000000000005</v>
      </c>
      <c r="I177" s="152"/>
      <c r="L177" s="148"/>
      <c r="M177" s="153"/>
      <c r="T177" s="154"/>
      <c r="AT177" s="149" t="s">
        <v>186</v>
      </c>
      <c r="AU177" s="149" t="s">
        <v>85</v>
      </c>
      <c r="AV177" s="12" t="s">
        <v>85</v>
      </c>
      <c r="AW177" s="12" t="s">
        <v>4</v>
      </c>
      <c r="AX177" s="12" t="s">
        <v>83</v>
      </c>
      <c r="AY177" s="149" t="s">
        <v>124</v>
      </c>
    </row>
    <row r="178" spans="2:65" s="1" customFormat="1" ht="21.75" customHeight="1">
      <c r="B178" s="30"/>
      <c r="C178" s="130" t="s">
        <v>210</v>
      </c>
      <c r="D178" s="130" t="s">
        <v>126</v>
      </c>
      <c r="E178" s="131" t="s">
        <v>472</v>
      </c>
      <c r="F178" s="132" t="s">
        <v>473</v>
      </c>
      <c r="G178" s="133" t="s">
        <v>205</v>
      </c>
      <c r="H178" s="134">
        <v>746.43600000000004</v>
      </c>
      <c r="I178" s="135"/>
      <c r="J178" s="136">
        <f>ROUND(I178*H178,2)</f>
        <v>0</v>
      </c>
      <c r="K178" s="132" t="s">
        <v>1</v>
      </c>
      <c r="L178" s="30"/>
      <c r="M178" s="137" t="s">
        <v>1</v>
      </c>
      <c r="N178" s="138" t="s">
        <v>40</v>
      </c>
      <c r="P178" s="139">
        <f>O178*H178</f>
        <v>0</v>
      </c>
      <c r="Q178" s="139">
        <v>3.1E-4</v>
      </c>
      <c r="R178" s="139">
        <f>Q178*H178</f>
        <v>0.23139516000000002</v>
      </c>
      <c r="S178" s="139">
        <v>0</v>
      </c>
      <c r="T178" s="140">
        <f>S178*H178</f>
        <v>0</v>
      </c>
      <c r="AR178" s="141" t="s">
        <v>131</v>
      </c>
      <c r="AT178" s="141" t="s">
        <v>126</v>
      </c>
      <c r="AU178" s="141" t="s">
        <v>85</v>
      </c>
      <c r="AY178" s="15" t="s">
        <v>124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83</v>
      </c>
      <c r="BK178" s="142">
        <f>ROUND(I178*H178,2)</f>
        <v>0</v>
      </c>
      <c r="BL178" s="15" t="s">
        <v>131</v>
      </c>
      <c r="BM178" s="141" t="s">
        <v>474</v>
      </c>
    </row>
    <row r="179" spans="2:65" s="1" customFormat="1" ht="19.5">
      <c r="B179" s="30"/>
      <c r="D179" s="143" t="s">
        <v>133</v>
      </c>
      <c r="F179" s="144" t="s">
        <v>475</v>
      </c>
      <c r="I179" s="145"/>
      <c r="L179" s="30"/>
      <c r="M179" s="146"/>
      <c r="T179" s="54"/>
      <c r="AT179" s="15" t="s">
        <v>133</v>
      </c>
      <c r="AU179" s="15" t="s">
        <v>85</v>
      </c>
    </row>
    <row r="180" spans="2:65" s="12" customFormat="1" ht="11.25">
      <c r="B180" s="148"/>
      <c r="D180" s="143" t="s">
        <v>186</v>
      </c>
      <c r="E180" s="149" t="s">
        <v>1</v>
      </c>
      <c r="F180" s="150" t="s">
        <v>476</v>
      </c>
      <c r="H180" s="151">
        <v>1492.8710000000001</v>
      </c>
      <c r="I180" s="152"/>
      <c r="L180" s="148"/>
      <c r="M180" s="153"/>
      <c r="T180" s="154"/>
      <c r="AT180" s="149" t="s">
        <v>186</v>
      </c>
      <c r="AU180" s="149" t="s">
        <v>85</v>
      </c>
      <c r="AV180" s="12" t="s">
        <v>85</v>
      </c>
      <c r="AW180" s="12" t="s">
        <v>31</v>
      </c>
      <c r="AX180" s="12" t="s">
        <v>83</v>
      </c>
      <c r="AY180" s="149" t="s">
        <v>124</v>
      </c>
    </row>
    <row r="181" spans="2:65" s="12" customFormat="1" ht="11.25">
      <c r="B181" s="148"/>
      <c r="D181" s="143" t="s">
        <v>186</v>
      </c>
      <c r="F181" s="150" t="s">
        <v>477</v>
      </c>
      <c r="H181" s="151">
        <v>746.43600000000004</v>
      </c>
      <c r="I181" s="152"/>
      <c r="L181" s="148"/>
      <c r="M181" s="153"/>
      <c r="T181" s="154"/>
      <c r="AT181" s="149" t="s">
        <v>186</v>
      </c>
      <c r="AU181" s="149" t="s">
        <v>85</v>
      </c>
      <c r="AV181" s="12" t="s">
        <v>85</v>
      </c>
      <c r="AW181" s="12" t="s">
        <v>4</v>
      </c>
      <c r="AX181" s="12" t="s">
        <v>83</v>
      </c>
      <c r="AY181" s="149" t="s">
        <v>124</v>
      </c>
    </row>
    <row r="182" spans="2:65" s="1" customFormat="1" ht="33" customHeight="1">
      <c r="B182" s="30"/>
      <c r="C182" s="130" t="s">
        <v>215</v>
      </c>
      <c r="D182" s="130" t="s">
        <v>126</v>
      </c>
      <c r="E182" s="131" t="s">
        <v>478</v>
      </c>
      <c r="F182" s="132" t="s">
        <v>479</v>
      </c>
      <c r="G182" s="133" t="s">
        <v>205</v>
      </c>
      <c r="H182" s="134">
        <v>303.30500000000001</v>
      </c>
      <c r="I182" s="135"/>
      <c r="J182" s="136">
        <f>ROUND(I182*H182,2)</f>
        <v>0</v>
      </c>
      <c r="K182" s="132" t="s">
        <v>1</v>
      </c>
      <c r="L182" s="30"/>
      <c r="M182" s="137" t="s">
        <v>1</v>
      </c>
      <c r="N182" s="138" t="s">
        <v>40</v>
      </c>
      <c r="P182" s="139">
        <f>O182*H182</f>
        <v>0</v>
      </c>
      <c r="Q182" s="139">
        <v>0.10373</v>
      </c>
      <c r="R182" s="139">
        <f>Q182*H182</f>
        <v>31.46182765</v>
      </c>
      <c r="S182" s="139">
        <v>0</v>
      </c>
      <c r="T182" s="140">
        <f>S182*H182</f>
        <v>0</v>
      </c>
      <c r="AR182" s="141" t="s">
        <v>131</v>
      </c>
      <c r="AT182" s="141" t="s">
        <v>126</v>
      </c>
      <c r="AU182" s="141" t="s">
        <v>85</v>
      </c>
      <c r="AY182" s="15" t="s">
        <v>124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83</v>
      </c>
      <c r="BK182" s="142">
        <f>ROUND(I182*H182,2)</f>
        <v>0</v>
      </c>
      <c r="BL182" s="15" t="s">
        <v>131</v>
      </c>
      <c r="BM182" s="141" t="s">
        <v>480</v>
      </c>
    </row>
    <row r="183" spans="2:65" s="1" customFormat="1" ht="29.25">
      <c r="B183" s="30"/>
      <c r="D183" s="143" t="s">
        <v>133</v>
      </c>
      <c r="F183" s="144" t="s">
        <v>481</v>
      </c>
      <c r="I183" s="145"/>
      <c r="L183" s="30"/>
      <c r="M183" s="146"/>
      <c r="T183" s="54"/>
      <c r="AT183" s="15" t="s">
        <v>133</v>
      </c>
      <c r="AU183" s="15" t="s">
        <v>85</v>
      </c>
    </row>
    <row r="184" spans="2:65" s="12" customFormat="1" ht="11.25">
      <c r="B184" s="148"/>
      <c r="D184" s="143" t="s">
        <v>186</v>
      </c>
      <c r="F184" s="150" t="s">
        <v>417</v>
      </c>
      <c r="H184" s="151">
        <v>303.30500000000001</v>
      </c>
      <c r="I184" s="152"/>
      <c r="L184" s="148"/>
      <c r="M184" s="153"/>
      <c r="T184" s="154"/>
      <c r="AT184" s="149" t="s">
        <v>186</v>
      </c>
      <c r="AU184" s="149" t="s">
        <v>85</v>
      </c>
      <c r="AV184" s="12" t="s">
        <v>85</v>
      </c>
      <c r="AW184" s="12" t="s">
        <v>4</v>
      </c>
      <c r="AX184" s="12" t="s">
        <v>83</v>
      </c>
      <c r="AY184" s="149" t="s">
        <v>124</v>
      </c>
    </row>
    <row r="185" spans="2:65" s="1" customFormat="1" ht="24.2" customHeight="1">
      <c r="B185" s="30"/>
      <c r="C185" s="130" t="s">
        <v>221</v>
      </c>
      <c r="D185" s="130" t="s">
        <v>126</v>
      </c>
      <c r="E185" s="131" t="s">
        <v>482</v>
      </c>
      <c r="F185" s="132" t="s">
        <v>483</v>
      </c>
      <c r="G185" s="133" t="s">
        <v>205</v>
      </c>
      <c r="H185" s="134">
        <v>235.131</v>
      </c>
      <c r="I185" s="135"/>
      <c r="J185" s="136">
        <f>ROUND(I185*H185,2)</f>
        <v>0</v>
      </c>
      <c r="K185" s="132" t="s">
        <v>1</v>
      </c>
      <c r="L185" s="30"/>
      <c r="M185" s="137" t="s">
        <v>1</v>
      </c>
      <c r="N185" s="138" t="s">
        <v>40</v>
      </c>
      <c r="P185" s="139">
        <f>O185*H185</f>
        <v>0</v>
      </c>
      <c r="Q185" s="139">
        <v>0.15559000000000001</v>
      </c>
      <c r="R185" s="139">
        <f>Q185*H185</f>
        <v>36.584032290000003</v>
      </c>
      <c r="S185" s="139">
        <v>0</v>
      </c>
      <c r="T185" s="140">
        <f>S185*H185</f>
        <v>0</v>
      </c>
      <c r="AR185" s="141" t="s">
        <v>131</v>
      </c>
      <c r="AT185" s="141" t="s">
        <v>126</v>
      </c>
      <c r="AU185" s="141" t="s">
        <v>85</v>
      </c>
      <c r="AY185" s="15" t="s">
        <v>124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83</v>
      </c>
      <c r="BK185" s="142">
        <f>ROUND(I185*H185,2)</f>
        <v>0</v>
      </c>
      <c r="BL185" s="15" t="s">
        <v>131</v>
      </c>
      <c r="BM185" s="141" t="s">
        <v>484</v>
      </c>
    </row>
    <row r="186" spans="2:65" s="1" customFormat="1" ht="29.25">
      <c r="B186" s="30"/>
      <c r="D186" s="143" t="s">
        <v>133</v>
      </c>
      <c r="F186" s="144" t="s">
        <v>485</v>
      </c>
      <c r="I186" s="145"/>
      <c r="L186" s="30"/>
      <c r="M186" s="146"/>
      <c r="T186" s="54"/>
      <c r="AT186" s="15" t="s">
        <v>133</v>
      </c>
      <c r="AU186" s="15" t="s">
        <v>85</v>
      </c>
    </row>
    <row r="187" spans="2:65" s="12" customFormat="1" ht="11.25">
      <c r="B187" s="148"/>
      <c r="D187" s="143" t="s">
        <v>186</v>
      </c>
      <c r="E187" s="149" t="s">
        <v>1</v>
      </c>
      <c r="F187" s="150" t="s">
        <v>486</v>
      </c>
      <c r="H187" s="151">
        <v>470.26100000000002</v>
      </c>
      <c r="I187" s="152"/>
      <c r="L187" s="148"/>
      <c r="M187" s="153"/>
      <c r="T187" s="154"/>
      <c r="AT187" s="149" t="s">
        <v>186</v>
      </c>
      <c r="AU187" s="149" t="s">
        <v>85</v>
      </c>
      <c r="AV187" s="12" t="s">
        <v>85</v>
      </c>
      <c r="AW187" s="12" t="s">
        <v>31</v>
      </c>
      <c r="AX187" s="12" t="s">
        <v>83</v>
      </c>
      <c r="AY187" s="149" t="s">
        <v>124</v>
      </c>
    </row>
    <row r="188" spans="2:65" s="12" customFormat="1" ht="11.25">
      <c r="B188" s="148"/>
      <c r="D188" s="143" t="s">
        <v>186</v>
      </c>
      <c r="F188" s="150" t="s">
        <v>487</v>
      </c>
      <c r="H188" s="151">
        <v>235.131</v>
      </c>
      <c r="I188" s="152"/>
      <c r="L188" s="148"/>
      <c r="M188" s="153"/>
      <c r="T188" s="154"/>
      <c r="AT188" s="149" t="s">
        <v>186</v>
      </c>
      <c r="AU188" s="149" t="s">
        <v>85</v>
      </c>
      <c r="AV188" s="12" t="s">
        <v>85</v>
      </c>
      <c r="AW188" s="12" t="s">
        <v>4</v>
      </c>
      <c r="AX188" s="12" t="s">
        <v>83</v>
      </c>
      <c r="AY188" s="149" t="s">
        <v>124</v>
      </c>
    </row>
    <row r="189" spans="2:65" s="1" customFormat="1" ht="24.2" customHeight="1">
      <c r="B189" s="30"/>
      <c r="C189" s="130" t="s">
        <v>228</v>
      </c>
      <c r="D189" s="130" t="s">
        <v>126</v>
      </c>
      <c r="E189" s="131" t="s">
        <v>488</v>
      </c>
      <c r="F189" s="132" t="s">
        <v>489</v>
      </c>
      <c r="G189" s="133" t="s">
        <v>205</v>
      </c>
      <c r="H189" s="134">
        <v>1.91</v>
      </c>
      <c r="I189" s="135"/>
      <c r="J189" s="136">
        <f>ROUND(I189*H189,2)</f>
        <v>0</v>
      </c>
      <c r="K189" s="132" t="s">
        <v>130</v>
      </c>
      <c r="L189" s="30"/>
      <c r="M189" s="137" t="s">
        <v>1</v>
      </c>
      <c r="N189" s="138" t="s">
        <v>40</v>
      </c>
      <c r="P189" s="139">
        <f>O189*H189</f>
        <v>0</v>
      </c>
      <c r="Q189" s="139">
        <v>0.11303000000000001</v>
      </c>
      <c r="R189" s="139">
        <f>Q189*H189</f>
        <v>0.2158873</v>
      </c>
      <c r="S189" s="139">
        <v>0</v>
      </c>
      <c r="T189" s="140">
        <f>S189*H189</f>
        <v>0</v>
      </c>
      <c r="AR189" s="141" t="s">
        <v>131</v>
      </c>
      <c r="AT189" s="141" t="s">
        <v>126</v>
      </c>
      <c r="AU189" s="141" t="s">
        <v>85</v>
      </c>
      <c r="AY189" s="15" t="s">
        <v>124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83</v>
      </c>
      <c r="BK189" s="142">
        <f>ROUND(I189*H189,2)</f>
        <v>0</v>
      </c>
      <c r="BL189" s="15" t="s">
        <v>131</v>
      </c>
      <c r="BM189" s="141" t="s">
        <v>490</v>
      </c>
    </row>
    <row r="190" spans="2:65" s="1" customFormat="1" ht="48.75">
      <c r="B190" s="30"/>
      <c r="D190" s="143" t="s">
        <v>133</v>
      </c>
      <c r="F190" s="144" t="s">
        <v>491</v>
      </c>
      <c r="I190" s="145"/>
      <c r="L190" s="30"/>
      <c r="M190" s="146"/>
      <c r="T190" s="54"/>
      <c r="AT190" s="15" t="s">
        <v>133</v>
      </c>
      <c r="AU190" s="15" t="s">
        <v>85</v>
      </c>
    </row>
    <row r="191" spans="2:65" s="12" customFormat="1" ht="11.25">
      <c r="B191" s="148"/>
      <c r="D191" s="143" t="s">
        <v>186</v>
      </c>
      <c r="F191" s="150" t="s">
        <v>405</v>
      </c>
      <c r="H191" s="151">
        <v>1.91</v>
      </c>
      <c r="I191" s="152"/>
      <c r="L191" s="148"/>
      <c r="M191" s="153"/>
      <c r="T191" s="154"/>
      <c r="AT191" s="149" t="s">
        <v>186</v>
      </c>
      <c r="AU191" s="149" t="s">
        <v>85</v>
      </c>
      <c r="AV191" s="12" t="s">
        <v>85</v>
      </c>
      <c r="AW191" s="12" t="s">
        <v>4</v>
      </c>
      <c r="AX191" s="12" t="s">
        <v>83</v>
      </c>
      <c r="AY191" s="149" t="s">
        <v>124</v>
      </c>
    </row>
    <row r="192" spans="2:65" s="1" customFormat="1" ht="16.5" customHeight="1">
      <c r="B192" s="30"/>
      <c r="C192" s="162" t="s">
        <v>236</v>
      </c>
      <c r="D192" s="162" t="s">
        <v>243</v>
      </c>
      <c r="E192" s="163" t="s">
        <v>492</v>
      </c>
      <c r="F192" s="164" t="s">
        <v>493</v>
      </c>
      <c r="G192" s="165" t="s">
        <v>205</v>
      </c>
      <c r="H192" s="166">
        <v>1.948</v>
      </c>
      <c r="I192" s="167"/>
      <c r="J192" s="168">
        <f>ROUND(I192*H192,2)</f>
        <v>0</v>
      </c>
      <c r="K192" s="164" t="s">
        <v>130</v>
      </c>
      <c r="L192" s="169"/>
      <c r="M192" s="170" t="s">
        <v>1</v>
      </c>
      <c r="N192" s="171" t="s">
        <v>40</v>
      </c>
      <c r="P192" s="139">
        <f>O192*H192</f>
        <v>0</v>
      </c>
      <c r="Q192" s="139">
        <v>0.191</v>
      </c>
      <c r="R192" s="139">
        <f>Q192*H192</f>
        <v>0.37206800000000001</v>
      </c>
      <c r="S192" s="139">
        <v>0</v>
      </c>
      <c r="T192" s="140">
        <f>S192*H192</f>
        <v>0</v>
      </c>
      <c r="AR192" s="141" t="s">
        <v>163</v>
      </c>
      <c r="AT192" s="141" t="s">
        <v>243</v>
      </c>
      <c r="AU192" s="141" t="s">
        <v>85</v>
      </c>
      <c r="AY192" s="15" t="s">
        <v>124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83</v>
      </c>
      <c r="BK192" s="142">
        <f>ROUND(I192*H192,2)</f>
        <v>0</v>
      </c>
      <c r="BL192" s="15" t="s">
        <v>131</v>
      </c>
      <c r="BM192" s="141" t="s">
        <v>494</v>
      </c>
    </row>
    <row r="193" spans="2:65" s="1" customFormat="1" ht="11.25">
      <c r="B193" s="30"/>
      <c r="D193" s="143" t="s">
        <v>133</v>
      </c>
      <c r="F193" s="144" t="s">
        <v>493</v>
      </c>
      <c r="I193" s="145"/>
      <c r="L193" s="30"/>
      <c r="M193" s="146"/>
      <c r="T193" s="54"/>
      <c r="AT193" s="15" t="s">
        <v>133</v>
      </c>
      <c r="AU193" s="15" t="s">
        <v>85</v>
      </c>
    </row>
    <row r="194" spans="2:65" s="12" customFormat="1" ht="11.25">
      <c r="B194" s="148"/>
      <c r="D194" s="143" t="s">
        <v>186</v>
      </c>
      <c r="F194" s="150" t="s">
        <v>495</v>
      </c>
      <c r="H194" s="151">
        <v>1.948</v>
      </c>
      <c r="I194" s="152"/>
      <c r="L194" s="148"/>
      <c r="M194" s="153"/>
      <c r="T194" s="154"/>
      <c r="AT194" s="149" t="s">
        <v>186</v>
      </c>
      <c r="AU194" s="149" t="s">
        <v>85</v>
      </c>
      <c r="AV194" s="12" t="s">
        <v>85</v>
      </c>
      <c r="AW194" s="12" t="s">
        <v>4</v>
      </c>
      <c r="AX194" s="12" t="s">
        <v>83</v>
      </c>
      <c r="AY194" s="149" t="s">
        <v>124</v>
      </c>
    </row>
    <row r="195" spans="2:65" s="11" customFormat="1" ht="22.9" customHeight="1">
      <c r="B195" s="118"/>
      <c r="D195" s="119" t="s">
        <v>74</v>
      </c>
      <c r="E195" s="128" t="s">
        <v>168</v>
      </c>
      <c r="F195" s="128" t="s">
        <v>496</v>
      </c>
      <c r="I195" s="121"/>
      <c r="J195" s="129">
        <f>BK195</f>
        <v>0</v>
      </c>
      <c r="L195" s="118"/>
      <c r="M195" s="123"/>
      <c r="P195" s="124">
        <f>SUM(P196:P209)</f>
        <v>0</v>
      </c>
      <c r="R195" s="124">
        <f>SUM(R196:R209)</f>
        <v>6.1250000000000006E-2</v>
      </c>
      <c r="T195" s="125">
        <f>SUM(T196:T209)</f>
        <v>0</v>
      </c>
      <c r="AR195" s="119" t="s">
        <v>83</v>
      </c>
      <c r="AT195" s="126" t="s">
        <v>74</v>
      </c>
      <c r="AU195" s="126" t="s">
        <v>83</v>
      </c>
      <c r="AY195" s="119" t="s">
        <v>124</v>
      </c>
      <c r="BK195" s="127">
        <f>SUM(BK196:BK209)</f>
        <v>0</v>
      </c>
    </row>
    <row r="196" spans="2:65" s="1" customFormat="1" ht="24.2" customHeight="1">
      <c r="B196" s="30"/>
      <c r="C196" s="130" t="s">
        <v>242</v>
      </c>
      <c r="D196" s="130" t="s">
        <v>126</v>
      </c>
      <c r="E196" s="131" t="s">
        <v>497</v>
      </c>
      <c r="F196" s="132" t="s">
        <v>498</v>
      </c>
      <c r="G196" s="133" t="s">
        <v>129</v>
      </c>
      <c r="H196" s="134">
        <v>175</v>
      </c>
      <c r="I196" s="135"/>
      <c r="J196" s="136">
        <f>ROUND(I196*H196,2)</f>
        <v>0</v>
      </c>
      <c r="K196" s="132" t="s">
        <v>1</v>
      </c>
      <c r="L196" s="30"/>
      <c r="M196" s="137" t="s">
        <v>1</v>
      </c>
      <c r="N196" s="138" t="s">
        <v>40</v>
      </c>
      <c r="P196" s="139">
        <f>O196*H196</f>
        <v>0</v>
      </c>
      <c r="Q196" s="139">
        <v>1.0000000000000001E-5</v>
      </c>
      <c r="R196" s="139">
        <f>Q196*H196</f>
        <v>1.75E-3</v>
      </c>
      <c r="S196" s="139">
        <v>0</v>
      </c>
      <c r="T196" s="140">
        <f>S196*H196</f>
        <v>0</v>
      </c>
      <c r="AR196" s="141" t="s">
        <v>131</v>
      </c>
      <c r="AT196" s="141" t="s">
        <v>126</v>
      </c>
      <c r="AU196" s="141" t="s">
        <v>85</v>
      </c>
      <c r="AY196" s="15" t="s">
        <v>124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83</v>
      </c>
      <c r="BK196" s="142">
        <f>ROUND(I196*H196,2)</f>
        <v>0</v>
      </c>
      <c r="BL196" s="15" t="s">
        <v>131</v>
      </c>
      <c r="BM196" s="141" t="s">
        <v>499</v>
      </c>
    </row>
    <row r="197" spans="2:65" s="1" customFormat="1" ht="19.5">
      <c r="B197" s="30"/>
      <c r="D197" s="143" t="s">
        <v>133</v>
      </c>
      <c r="F197" s="144" t="s">
        <v>500</v>
      </c>
      <c r="I197" s="145"/>
      <c r="L197" s="30"/>
      <c r="M197" s="146"/>
      <c r="T197" s="54"/>
      <c r="AT197" s="15" t="s">
        <v>133</v>
      </c>
      <c r="AU197" s="15" t="s">
        <v>85</v>
      </c>
    </row>
    <row r="198" spans="2:65" s="12" customFormat="1" ht="11.25">
      <c r="B198" s="148"/>
      <c r="D198" s="143" t="s">
        <v>186</v>
      </c>
      <c r="E198" s="149" t="s">
        <v>1</v>
      </c>
      <c r="F198" s="150" t="s">
        <v>501</v>
      </c>
      <c r="H198" s="151">
        <v>350</v>
      </c>
      <c r="I198" s="152"/>
      <c r="L198" s="148"/>
      <c r="M198" s="153"/>
      <c r="T198" s="154"/>
      <c r="AT198" s="149" t="s">
        <v>186</v>
      </c>
      <c r="AU198" s="149" t="s">
        <v>85</v>
      </c>
      <c r="AV198" s="12" t="s">
        <v>85</v>
      </c>
      <c r="AW198" s="12" t="s">
        <v>31</v>
      </c>
      <c r="AX198" s="12" t="s">
        <v>83</v>
      </c>
      <c r="AY198" s="149" t="s">
        <v>124</v>
      </c>
    </row>
    <row r="199" spans="2:65" s="12" customFormat="1" ht="11.25">
      <c r="B199" s="148"/>
      <c r="D199" s="143" t="s">
        <v>186</v>
      </c>
      <c r="F199" s="150" t="s">
        <v>502</v>
      </c>
      <c r="H199" s="151">
        <v>175</v>
      </c>
      <c r="I199" s="152"/>
      <c r="L199" s="148"/>
      <c r="M199" s="153"/>
      <c r="T199" s="154"/>
      <c r="AT199" s="149" t="s">
        <v>186</v>
      </c>
      <c r="AU199" s="149" t="s">
        <v>85</v>
      </c>
      <c r="AV199" s="12" t="s">
        <v>85</v>
      </c>
      <c r="AW199" s="12" t="s">
        <v>4</v>
      </c>
      <c r="AX199" s="12" t="s">
        <v>83</v>
      </c>
      <c r="AY199" s="149" t="s">
        <v>124</v>
      </c>
    </row>
    <row r="200" spans="2:65" s="1" customFormat="1" ht="24.2" customHeight="1">
      <c r="B200" s="30"/>
      <c r="C200" s="130" t="s">
        <v>7</v>
      </c>
      <c r="D200" s="130" t="s">
        <v>126</v>
      </c>
      <c r="E200" s="131" t="s">
        <v>503</v>
      </c>
      <c r="F200" s="132" t="s">
        <v>504</v>
      </c>
      <c r="G200" s="133" t="s">
        <v>129</v>
      </c>
      <c r="H200" s="134">
        <v>175</v>
      </c>
      <c r="I200" s="135"/>
      <c r="J200" s="136">
        <f>ROUND(I200*H200,2)</f>
        <v>0</v>
      </c>
      <c r="K200" s="132" t="s">
        <v>1</v>
      </c>
      <c r="L200" s="30"/>
      <c r="M200" s="137" t="s">
        <v>1</v>
      </c>
      <c r="N200" s="138" t="s">
        <v>40</v>
      </c>
      <c r="P200" s="139">
        <f>O200*H200</f>
        <v>0</v>
      </c>
      <c r="Q200" s="139">
        <v>3.4000000000000002E-4</v>
      </c>
      <c r="R200" s="139">
        <f>Q200*H200</f>
        <v>5.9500000000000004E-2</v>
      </c>
      <c r="S200" s="139">
        <v>0</v>
      </c>
      <c r="T200" s="140">
        <f>S200*H200</f>
        <v>0</v>
      </c>
      <c r="AR200" s="141" t="s">
        <v>131</v>
      </c>
      <c r="AT200" s="141" t="s">
        <v>126</v>
      </c>
      <c r="AU200" s="141" t="s">
        <v>85</v>
      </c>
      <c r="AY200" s="15" t="s">
        <v>124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83</v>
      </c>
      <c r="BK200" s="142">
        <f>ROUND(I200*H200,2)</f>
        <v>0</v>
      </c>
      <c r="BL200" s="15" t="s">
        <v>131</v>
      </c>
      <c r="BM200" s="141" t="s">
        <v>505</v>
      </c>
    </row>
    <row r="201" spans="2:65" s="1" customFormat="1" ht="29.25">
      <c r="B201" s="30"/>
      <c r="D201" s="143" t="s">
        <v>133</v>
      </c>
      <c r="F201" s="144" t="s">
        <v>506</v>
      </c>
      <c r="I201" s="145"/>
      <c r="L201" s="30"/>
      <c r="M201" s="146"/>
      <c r="T201" s="54"/>
      <c r="AT201" s="15" t="s">
        <v>133</v>
      </c>
      <c r="AU201" s="15" t="s">
        <v>85</v>
      </c>
    </row>
    <row r="202" spans="2:65" s="12" customFormat="1" ht="11.25">
      <c r="B202" s="148"/>
      <c r="D202" s="143" t="s">
        <v>186</v>
      </c>
      <c r="F202" s="150" t="s">
        <v>502</v>
      </c>
      <c r="H202" s="151">
        <v>175</v>
      </c>
      <c r="I202" s="152"/>
      <c r="L202" s="148"/>
      <c r="M202" s="153"/>
      <c r="T202" s="154"/>
      <c r="AT202" s="149" t="s">
        <v>186</v>
      </c>
      <c r="AU202" s="149" t="s">
        <v>85</v>
      </c>
      <c r="AV202" s="12" t="s">
        <v>85</v>
      </c>
      <c r="AW202" s="12" t="s">
        <v>4</v>
      </c>
      <c r="AX202" s="12" t="s">
        <v>83</v>
      </c>
      <c r="AY202" s="149" t="s">
        <v>124</v>
      </c>
    </row>
    <row r="203" spans="2:65" s="1" customFormat="1" ht="24.2" customHeight="1">
      <c r="B203" s="30"/>
      <c r="C203" s="130" t="s">
        <v>255</v>
      </c>
      <c r="D203" s="130" t="s">
        <v>126</v>
      </c>
      <c r="E203" s="131" t="s">
        <v>507</v>
      </c>
      <c r="F203" s="132" t="s">
        <v>508</v>
      </c>
      <c r="G203" s="133" t="s">
        <v>129</v>
      </c>
      <c r="H203" s="134">
        <v>350</v>
      </c>
      <c r="I203" s="135"/>
      <c r="J203" s="136">
        <f>ROUND(I203*H203,2)</f>
        <v>0</v>
      </c>
      <c r="K203" s="132" t="s">
        <v>1</v>
      </c>
      <c r="L203" s="30"/>
      <c r="M203" s="137" t="s">
        <v>1</v>
      </c>
      <c r="N203" s="138" t="s">
        <v>40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131</v>
      </c>
      <c r="AT203" s="141" t="s">
        <v>126</v>
      </c>
      <c r="AU203" s="141" t="s">
        <v>85</v>
      </c>
      <c r="AY203" s="15" t="s">
        <v>124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83</v>
      </c>
      <c r="BK203" s="142">
        <f>ROUND(I203*H203,2)</f>
        <v>0</v>
      </c>
      <c r="BL203" s="15" t="s">
        <v>131</v>
      </c>
      <c r="BM203" s="141" t="s">
        <v>509</v>
      </c>
    </row>
    <row r="204" spans="2:65" s="1" customFormat="1" ht="19.5">
      <c r="B204" s="30"/>
      <c r="D204" s="143" t="s">
        <v>133</v>
      </c>
      <c r="F204" s="144" t="s">
        <v>510</v>
      </c>
      <c r="I204" s="145"/>
      <c r="L204" s="30"/>
      <c r="M204" s="146"/>
      <c r="T204" s="54"/>
      <c r="AT204" s="15" t="s">
        <v>133</v>
      </c>
      <c r="AU204" s="15" t="s">
        <v>85</v>
      </c>
    </row>
    <row r="205" spans="2:65" s="12" customFormat="1" ht="11.25">
      <c r="B205" s="148"/>
      <c r="D205" s="143" t="s">
        <v>186</v>
      </c>
      <c r="E205" s="149" t="s">
        <v>1</v>
      </c>
      <c r="F205" s="150" t="s">
        <v>511</v>
      </c>
      <c r="H205" s="151">
        <v>700</v>
      </c>
      <c r="I205" s="152"/>
      <c r="L205" s="148"/>
      <c r="M205" s="153"/>
      <c r="T205" s="154"/>
      <c r="AT205" s="149" t="s">
        <v>186</v>
      </c>
      <c r="AU205" s="149" t="s">
        <v>85</v>
      </c>
      <c r="AV205" s="12" t="s">
        <v>85</v>
      </c>
      <c r="AW205" s="12" t="s">
        <v>31</v>
      </c>
      <c r="AX205" s="12" t="s">
        <v>83</v>
      </c>
      <c r="AY205" s="149" t="s">
        <v>124</v>
      </c>
    </row>
    <row r="206" spans="2:65" s="12" customFormat="1" ht="11.25">
      <c r="B206" s="148"/>
      <c r="D206" s="143" t="s">
        <v>186</v>
      </c>
      <c r="F206" s="150" t="s">
        <v>512</v>
      </c>
      <c r="H206" s="151">
        <v>350</v>
      </c>
      <c r="I206" s="152"/>
      <c r="L206" s="148"/>
      <c r="M206" s="153"/>
      <c r="T206" s="154"/>
      <c r="AT206" s="149" t="s">
        <v>186</v>
      </c>
      <c r="AU206" s="149" t="s">
        <v>85</v>
      </c>
      <c r="AV206" s="12" t="s">
        <v>85</v>
      </c>
      <c r="AW206" s="12" t="s">
        <v>4</v>
      </c>
      <c r="AX206" s="12" t="s">
        <v>83</v>
      </c>
      <c r="AY206" s="149" t="s">
        <v>124</v>
      </c>
    </row>
    <row r="207" spans="2:65" s="1" customFormat="1" ht="16.5" customHeight="1">
      <c r="B207" s="30"/>
      <c r="C207" s="130" t="s">
        <v>261</v>
      </c>
      <c r="D207" s="130" t="s">
        <v>126</v>
      </c>
      <c r="E207" s="131" t="s">
        <v>513</v>
      </c>
      <c r="F207" s="132" t="s">
        <v>514</v>
      </c>
      <c r="G207" s="133" t="s">
        <v>277</v>
      </c>
      <c r="H207" s="134">
        <v>1</v>
      </c>
      <c r="I207" s="135"/>
      <c r="J207" s="136">
        <f>ROUND(I207*H207,2)</f>
        <v>0</v>
      </c>
      <c r="K207" s="132" t="s">
        <v>1</v>
      </c>
      <c r="L207" s="30"/>
      <c r="M207" s="137" t="s">
        <v>1</v>
      </c>
      <c r="N207" s="138" t="s">
        <v>40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131</v>
      </c>
      <c r="AT207" s="141" t="s">
        <v>126</v>
      </c>
      <c r="AU207" s="141" t="s">
        <v>85</v>
      </c>
      <c r="AY207" s="15" t="s">
        <v>124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83</v>
      </c>
      <c r="BK207" s="142">
        <f>ROUND(I207*H207,2)</f>
        <v>0</v>
      </c>
      <c r="BL207" s="15" t="s">
        <v>131</v>
      </c>
      <c r="BM207" s="141" t="s">
        <v>515</v>
      </c>
    </row>
    <row r="208" spans="2:65" s="1" customFormat="1" ht="11.25">
      <c r="B208" s="30"/>
      <c r="D208" s="143" t="s">
        <v>133</v>
      </c>
      <c r="F208" s="144" t="s">
        <v>514</v>
      </c>
      <c r="I208" s="145"/>
      <c r="L208" s="30"/>
      <c r="M208" s="146"/>
      <c r="T208" s="54"/>
      <c r="AT208" s="15" t="s">
        <v>133</v>
      </c>
      <c r="AU208" s="15" t="s">
        <v>85</v>
      </c>
    </row>
    <row r="209" spans="2:65" s="12" customFormat="1" ht="11.25">
      <c r="B209" s="148"/>
      <c r="D209" s="143" t="s">
        <v>186</v>
      </c>
      <c r="F209" s="150" t="s">
        <v>516</v>
      </c>
      <c r="H209" s="151">
        <v>1</v>
      </c>
      <c r="I209" s="152"/>
      <c r="L209" s="148"/>
      <c r="M209" s="153"/>
      <c r="T209" s="154"/>
      <c r="AT209" s="149" t="s">
        <v>186</v>
      </c>
      <c r="AU209" s="149" t="s">
        <v>85</v>
      </c>
      <c r="AV209" s="12" t="s">
        <v>85</v>
      </c>
      <c r="AW209" s="12" t="s">
        <v>4</v>
      </c>
      <c r="AX209" s="12" t="s">
        <v>83</v>
      </c>
      <c r="AY209" s="149" t="s">
        <v>124</v>
      </c>
    </row>
    <row r="210" spans="2:65" s="11" customFormat="1" ht="22.9" customHeight="1">
      <c r="B210" s="118"/>
      <c r="D210" s="119" t="s">
        <v>74</v>
      </c>
      <c r="E210" s="128" t="s">
        <v>517</v>
      </c>
      <c r="F210" s="128" t="s">
        <v>518</v>
      </c>
      <c r="I210" s="121"/>
      <c r="J210" s="129">
        <f>BK210</f>
        <v>0</v>
      </c>
      <c r="L210" s="118"/>
      <c r="M210" s="123"/>
      <c r="P210" s="124">
        <f>SUM(P211:P227)</f>
        <v>0</v>
      </c>
      <c r="R210" s="124">
        <f>SUM(R211:R227)</f>
        <v>0</v>
      </c>
      <c r="T210" s="125">
        <f>SUM(T211:T227)</f>
        <v>0</v>
      </c>
      <c r="AR210" s="119" t="s">
        <v>83</v>
      </c>
      <c r="AT210" s="126" t="s">
        <v>74</v>
      </c>
      <c r="AU210" s="126" t="s">
        <v>83</v>
      </c>
      <c r="AY210" s="119" t="s">
        <v>124</v>
      </c>
      <c r="BK210" s="127">
        <f>SUM(BK211:BK227)</f>
        <v>0</v>
      </c>
    </row>
    <row r="211" spans="2:65" s="1" customFormat="1" ht="21.75" customHeight="1">
      <c r="B211" s="30"/>
      <c r="C211" s="130" t="s">
        <v>267</v>
      </c>
      <c r="D211" s="130" t="s">
        <v>126</v>
      </c>
      <c r="E211" s="131" t="s">
        <v>519</v>
      </c>
      <c r="F211" s="132" t="s">
        <v>520</v>
      </c>
      <c r="G211" s="133" t="s">
        <v>231</v>
      </c>
      <c r="H211" s="134">
        <v>124.779</v>
      </c>
      <c r="I211" s="135"/>
      <c r="J211" s="136">
        <f>ROUND(I211*H211,2)</f>
        <v>0</v>
      </c>
      <c r="K211" s="132" t="s">
        <v>1</v>
      </c>
      <c r="L211" s="30"/>
      <c r="M211" s="137" t="s">
        <v>1</v>
      </c>
      <c r="N211" s="138" t="s">
        <v>40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131</v>
      </c>
      <c r="AT211" s="141" t="s">
        <v>126</v>
      </c>
      <c r="AU211" s="141" t="s">
        <v>85</v>
      </c>
      <c r="AY211" s="15" t="s">
        <v>124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83</v>
      </c>
      <c r="BK211" s="142">
        <f>ROUND(I211*H211,2)</f>
        <v>0</v>
      </c>
      <c r="BL211" s="15" t="s">
        <v>131</v>
      </c>
      <c r="BM211" s="141" t="s">
        <v>521</v>
      </c>
    </row>
    <row r="212" spans="2:65" s="1" customFormat="1" ht="19.5">
      <c r="B212" s="30"/>
      <c r="D212" s="143" t="s">
        <v>133</v>
      </c>
      <c r="F212" s="144" t="s">
        <v>522</v>
      </c>
      <c r="I212" s="145"/>
      <c r="L212" s="30"/>
      <c r="M212" s="146"/>
      <c r="T212" s="54"/>
      <c r="AT212" s="15" t="s">
        <v>133</v>
      </c>
      <c r="AU212" s="15" t="s">
        <v>85</v>
      </c>
    </row>
    <row r="213" spans="2:65" s="12" customFormat="1" ht="11.25">
      <c r="B213" s="148"/>
      <c r="D213" s="143" t="s">
        <v>186</v>
      </c>
      <c r="F213" s="150" t="s">
        <v>523</v>
      </c>
      <c r="H213" s="151">
        <v>124.779</v>
      </c>
      <c r="I213" s="152"/>
      <c r="L213" s="148"/>
      <c r="M213" s="153"/>
      <c r="T213" s="154"/>
      <c r="AT213" s="149" t="s">
        <v>186</v>
      </c>
      <c r="AU213" s="149" t="s">
        <v>85</v>
      </c>
      <c r="AV213" s="12" t="s">
        <v>85</v>
      </c>
      <c r="AW213" s="12" t="s">
        <v>4</v>
      </c>
      <c r="AX213" s="12" t="s">
        <v>83</v>
      </c>
      <c r="AY213" s="149" t="s">
        <v>124</v>
      </c>
    </row>
    <row r="214" spans="2:65" s="1" customFormat="1" ht="24.2" customHeight="1">
      <c r="B214" s="30"/>
      <c r="C214" s="130" t="s">
        <v>274</v>
      </c>
      <c r="D214" s="130" t="s">
        <v>126</v>
      </c>
      <c r="E214" s="131" t="s">
        <v>524</v>
      </c>
      <c r="F214" s="132" t="s">
        <v>525</v>
      </c>
      <c r="G214" s="133" t="s">
        <v>231</v>
      </c>
      <c r="H214" s="134">
        <v>2745.1379999999999</v>
      </c>
      <c r="I214" s="135"/>
      <c r="J214" s="136">
        <f>ROUND(I214*H214,2)</f>
        <v>0</v>
      </c>
      <c r="K214" s="132" t="s">
        <v>1</v>
      </c>
      <c r="L214" s="30"/>
      <c r="M214" s="137" t="s">
        <v>1</v>
      </c>
      <c r="N214" s="138" t="s">
        <v>40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131</v>
      </c>
      <c r="AT214" s="141" t="s">
        <v>126</v>
      </c>
      <c r="AU214" s="141" t="s">
        <v>85</v>
      </c>
      <c r="AY214" s="15" t="s">
        <v>124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83</v>
      </c>
      <c r="BK214" s="142">
        <f>ROUND(I214*H214,2)</f>
        <v>0</v>
      </c>
      <c r="BL214" s="15" t="s">
        <v>131</v>
      </c>
      <c r="BM214" s="141" t="s">
        <v>526</v>
      </c>
    </row>
    <row r="215" spans="2:65" s="1" customFormat="1" ht="29.25">
      <c r="B215" s="30"/>
      <c r="D215" s="143" t="s">
        <v>133</v>
      </c>
      <c r="F215" s="144" t="s">
        <v>527</v>
      </c>
      <c r="I215" s="145"/>
      <c r="L215" s="30"/>
      <c r="M215" s="146"/>
      <c r="T215" s="54"/>
      <c r="AT215" s="15" t="s">
        <v>133</v>
      </c>
      <c r="AU215" s="15" t="s">
        <v>85</v>
      </c>
    </row>
    <row r="216" spans="2:65" s="12" customFormat="1" ht="11.25">
      <c r="B216" s="148"/>
      <c r="D216" s="143" t="s">
        <v>186</v>
      </c>
      <c r="E216" s="149" t="s">
        <v>1</v>
      </c>
      <c r="F216" s="150" t="s">
        <v>528</v>
      </c>
      <c r="H216" s="151">
        <v>249.55799999999999</v>
      </c>
      <c r="I216" s="152"/>
      <c r="L216" s="148"/>
      <c r="M216" s="153"/>
      <c r="T216" s="154"/>
      <c r="AT216" s="149" t="s">
        <v>186</v>
      </c>
      <c r="AU216" s="149" t="s">
        <v>85</v>
      </c>
      <c r="AV216" s="12" t="s">
        <v>85</v>
      </c>
      <c r="AW216" s="12" t="s">
        <v>31</v>
      </c>
      <c r="AX216" s="12" t="s">
        <v>83</v>
      </c>
      <c r="AY216" s="149" t="s">
        <v>124</v>
      </c>
    </row>
    <row r="217" spans="2:65" s="12" customFormat="1" ht="11.25">
      <c r="B217" s="148"/>
      <c r="D217" s="143" t="s">
        <v>186</v>
      </c>
      <c r="F217" s="150" t="s">
        <v>529</v>
      </c>
      <c r="H217" s="151">
        <v>2745.1379999999999</v>
      </c>
      <c r="I217" s="152"/>
      <c r="L217" s="148"/>
      <c r="M217" s="153"/>
      <c r="T217" s="154"/>
      <c r="AT217" s="149" t="s">
        <v>186</v>
      </c>
      <c r="AU217" s="149" t="s">
        <v>85</v>
      </c>
      <c r="AV217" s="12" t="s">
        <v>85</v>
      </c>
      <c r="AW217" s="12" t="s">
        <v>4</v>
      </c>
      <c r="AX217" s="12" t="s">
        <v>83</v>
      </c>
      <c r="AY217" s="149" t="s">
        <v>124</v>
      </c>
    </row>
    <row r="218" spans="2:65" s="1" customFormat="1" ht="37.9" customHeight="1">
      <c r="B218" s="30"/>
      <c r="C218" s="130" t="s">
        <v>281</v>
      </c>
      <c r="D218" s="130" t="s">
        <v>126</v>
      </c>
      <c r="E218" s="131" t="s">
        <v>530</v>
      </c>
      <c r="F218" s="132" t="s">
        <v>531</v>
      </c>
      <c r="G218" s="133" t="s">
        <v>231</v>
      </c>
      <c r="H218" s="134">
        <v>0.45</v>
      </c>
      <c r="I218" s="135"/>
      <c r="J218" s="136">
        <f>ROUND(I218*H218,2)</f>
        <v>0</v>
      </c>
      <c r="K218" s="132" t="s">
        <v>130</v>
      </c>
      <c r="L218" s="30"/>
      <c r="M218" s="137" t="s">
        <v>1</v>
      </c>
      <c r="N218" s="138" t="s">
        <v>40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131</v>
      </c>
      <c r="AT218" s="141" t="s">
        <v>126</v>
      </c>
      <c r="AU218" s="141" t="s">
        <v>85</v>
      </c>
      <c r="AY218" s="15" t="s">
        <v>124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83</v>
      </c>
      <c r="BK218" s="142">
        <f>ROUND(I218*H218,2)</f>
        <v>0</v>
      </c>
      <c r="BL218" s="15" t="s">
        <v>131</v>
      </c>
      <c r="BM218" s="141" t="s">
        <v>532</v>
      </c>
    </row>
    <row r="219" spans="2:65" s="1" customFormat="1" ht="29.25">
      <c r="B219" s="30"/>
      <c r="D219" s="143" t="s">
        <v>133</v>
      </c>
      <c r="F219" s="144" t="s">
        <v>533</v>
      </c>
      <c r="I219" s="145"/>
      <c r="L219" s="30"/>
      <c r="M219" s="146"/>
      <c r="T219" s="54"/>
      <c r="AT219" s="15" t="s">
        <v>133</v>
      </c>
      <c r="AU219" s="15" t="s">
        <v>85</v>
      </c>
    </row>
    <row r="220" spans="2:65" s="12" customFormat="1" ht="11.25">
      <c r="B220" s="148"/>
      <c r="D220" s="143" t="s">
        <v>186</v>
      </c>
      <c r="F220" s="150" t="s">
        <v>534</v>
      </c>
      <c r="H220" s="151">
        <v>0.45</v>
      </c>
      <c r="I220" s="152"/>
      <c r="L220" s="148"/>
      <c r="M220" s="153"/>
      <c r="T220" s="154"/>
      <c r="AT220" s="149" t="s">
        <v>186</v>
      </c>
      <c r="AU220" s="149" t="s">
        <v>85</v>
      </c>
      <c r="AV220" s="12" t="s">
        <v>85</v>
      </c>
      <c r="AW220" s="12" t="s">
        <v>4</v>
      </c>
      <c r="AX220" s="12" t="s">
        <v>83</v>
      </c>
      <c r="AY220" s="149" t="s">
        <v>124</v>
      </c>
    </row>
    <row r="221" spans="2:65" s="1" customFormat="1" ht="44.25" customHeight="1">
      <c r="B221" s="30"/>
      <c r="C221" s="130" t="s">
        <v>286</v>
      </c>
      <c r="D221" s="130" t="s">
        <v>126</v>
      </c>
      <c r="E221" s="131" t="s">
        <v>535</v>
      </c>
      <c r="F221" s="132" t="s">
        <v>233</v>
      </c>
      <c r="G221" s="133" t="s">
        <v>231</v>
      </c>
      <c r="H221" s="134">
        <v>75.400000000000006</v>
      </c>
      <c r="I221" s="135"/>
      <c r="J221" s="136">
        <f>ROUND(I221*H221,2)</f>
        <v>0</v>
      </c>
      <c r="K221" s="132" t="s">
        <v>1</v>
      </c>
      <c r="L221" s="30"/>
      <c r="M221" s="137" t="s">
        <v>1</v>
      </c>
      <c r="N221" s="138" t="s">
        <v>40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131</v>
      </c>
      <c r="AT221" s="141" t="s">
        <v>126</v>
      </c>
      <c r="AU221" s="141" t="s">
        <v>85</v>
      </c>
      <c r="AY221" s="15" t="s">
        <v>124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83</v>
      </c>
      <c r="BK221" s="142">
        <f>ROUND(I221*H221,2)</f>
        <v>0</v>
      </c>
      <c r="BL221" s="15" t="s">
        <v>131</v>
      </c>
      <c r="BM221" s="141" t="s">
        <v>536</v>
      </c>
    </row>
    <row r="222" spans="2:65" s="1" customFormat="1" ht="29.25">
      <c r="B222" s="30"/>
      <c r="D222" s="143" t="s">
        <v>133</v>
      </c>
      <c r="F222" s="144" t="s">
        <v>233</v>
      </c>
      <c r="I222" s="145"/>
      <c r="L222" s="30"/>
      <c r="M222" s="146"/>
      <c r="T222" s="54"/>
      <c r="AT222" s="15" t="s">
        <v>133</v>
      </c>
      <c r="AU222" s="15" t="s">
        <v>85</v>
      </c>
    </row>
    <row r="223" spans="2:65" s="12" customFormat="1" ht="11.25">
      <c r="B223" s="148"/>
      <c r="D223" s="143" t="s">
        <v>186</v>
      </c>
      <c r="E223" s="149" t="s">
        <v>1</v>
      </c>
      <c r="F223" s="150" t="s">
        <v>537</v>
      </c>
      <c r="H223" s="151">
        <v>150.80000000000001</v>
      </c>
      <c r="I223" s="152"/>
      <c r="L223" s="148"/>
      <c r="M223" s="153"/>
      <c r="T223" s="154"/>
      <c r="AT223" s="149" t="s">
        <v>186</v>
      </c>
      <c r="AU223" s="149" t="s">
        <v>85</v>
      </c>
      <c r="AV223" s="12" t="s">
        <v>85</v>
      </c>
      <c r="AW223" s="12" t="s">
        <v>31</v>
      </c>
      <c r="AX223" s="12" t="s">
        <v>83</v>
      </c>
      <c r="AY223" s="149" t="s">
        <v>124</v>
      </c>
    </row>
    <row r="224" spans="2:65" s="12" customFormat="1" ht="11.25">
      <c r="B224" s="148"/>
      <c r="D224" s="143" t="s">
        <v>186</v>
      </c>
      <c r="F224" s="150" t="s">
        <v>538</v>
      </c>
      <c r="H224" s="151">
        <v>75.400000000000006</v>
      </c>
      <c r="I224" s="152"/>
      <c r="L224" s="148"/>
      <c r="M224" s="153"/>
      <c r="T224" s="154"/>
      <c r="AT224" s="149" t="s">
        <v>186</v>
      </c>
      <c r="AU224" s="149" t="s">
        <v>85</v>
      </c>
      <c r="AV224" s="12" t="s">
        <v>85</v>
      </c>
      <c r="AW224" s="12" t="s">
        <v>4</v>
      </c>
      <c r="AX224" s="12" t="s">
        <v>83</v>
      </c>
      <c r="AY224" s="149" t="s">
        <v>124</v>
      </c>
    </row>
    <row r="225" spans="2:65" s="1" customFormat="1" ht="44.25" customHeight="1">
      <c r="B225" s="30"/>
      <c r="C225" s="130" t="s">
        <v>291</v>
      </c>
      <c r="D225" s="130" t="s">
        <v>126</v>
      </c>
      <c r="E225" s="131" t="s">
        <v>539</v>
      </c>
      <c r="F225" s="132" t="s">
        <v>540</v>
      </c>
      <c r="G225" s="133" t="s">
        <v>231</v>
      </c>
      <c r="H225" s="134">
        <v>48.9</v>
      </c>
      <c r="I225" s="135"/>
      <c r="J225" s="136">
        <f>ROUND(I225*H225,2)</f>
        <v>0</v>
      </c>
      <c r="K225" s="132" t="s">
        <v>1</v>
      </c>
      <c r="L225" s="30"/>
      <c r="M225" s="137" t="s">
        <v>1</v>
      </c>
      <c r="N225" s="138" t="s">
        <v>40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131</v>
      </c>
      <c r="AT225" s="141" t="s">
        <v>126</v>
      </c>
      <c r="AU225" s="141" t="s">
        <v>85</v>
      </c>
      <c r="AY225" s="15" t="s">
        <v>124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5" t="s">
        <v>83</v>
      </c>
      <c r="BK225" s="142">
        <f>ROUND(I225*H225,2)</f>
        <v>0</v>
      </c>
      <c r="BL225" s="15" t="s">
        <v>131</v>
      </c>
      <c r="BM225" s="141" t="s">
        <v>541</v>
      </c>
    </row>
    <row r="226" spans="2:65" s="1" customFormat="1" ht="29.25">
      <c r="B226" s="30"/>
      <c r="D226" s="143" t="s">
        <v>133</v>
      </c>
      <c r="F226" s="144" t="s">
        <v>540</v>
      </c>
      <c r="I226" s="145"/>
      <c r="L226" s="30"/>
      <c r="M226" s="146"/>
      <c r="T226" s="54"/>
      <c r="AT226" s="15" t="s">
        <v>133</v>
      </c>
      <c r="AU226" s="15" t="s">
        <v>85</v>
      </c>
    </row>
    <row r="227" spans="2:65" s="12" customFormat="1" ht="11.25">
      <c r="B227" s="148"/>
      <c r="D227" s="143" t="s">
        <v>186</v>
      </c>
      <c r="F227" s="150" t="s">
        <v>542</v>
      </c>
      <c r="H227" s="151">
        <v>48.9</v>
      </c>
      <c r="I227" s="152"/>
      <c r="L227" s="148"/>
      <c r="M227" s="153"/>
      <c r="T227" s="154"/>
      <c r="AT227" s="149" t="s">
        <v>186</v>
      </c>
      <c r="AU227" s="149" t="s">
        <v>85</v>
      </c>
      <c r="AV227" s="12" t="s">
        <v>85</v>
      </c>
      <c r="AW227" s="12" t="s">
        <v>4</v>
      </c>
      <c r="AX227" s="12" t="s">
        <v>83</v>
      </c>
      <c r="AY227" s="149" t="s">
        <v>124</v>
      </c>
    </row>
    <row r="228" spans="2:65" s="11" customFormat="1" ht="22.9" customHeight="1">
      <c r="B228" s="118"/>
      <c r="D228" s="119" t="s">
        <v>74</v>
      </c>
      <c r="E228" s="128" t="s">
        <v>390</v>
      </c>
      <c r="F228" s="128" t="s">
        <v>391</v>
      </c>
      <c r="I228" s="121"/>
      <c r="J228" s="129">
        <f>BK228</f>
        <v>0</v>
      </c>
      <c r="L228" s="118"/>
      <c r="M228" s="123"/>
      <c r="P228" s="124">
        <f>SUM(P229:P231)</f>
        <v>0</v>
      </c>
      <c r="R228" s="124">
        <f>SUM(R229:R231)</f>
        <v>0</v>
      </c>
      <c r="T228" s="125">
        <f>SUM(T229:T231)</f>
        <v>0</v>
      </c>
      <c r="AR228" s="119" t="s">
        <v>83</v>
      </c>
      <c r="AT228" s="126" t="s">
        <v>74</v>
      </c>
      <c r="AU228" s="126" t="s">
        <v>83</v>
      </c>
      <c r="AY228" s="119" t="s">
        <v>124</v>
      </c>
      <c r="BK228" s="127">
        <f>SUM(BK229:BK231)</f>
        <v>0</v>
      </c>
    </row>
    <row r="229" spans="2:65" s="1" customFormat="1" ht="33" customHeight="1">
      <c r="B229" s="30"/>
      <c r="C229" s="130" t="s">
        <v>296</v>
      </c>
      <c r="D229" s="130" t="s">
        <v>126</v>
      </c>
      <c r="E229" s="131" t="s">
        <v>543</v>
      </c>
      <c r="F229" s="132" t="s">
        <v>544</v>
      </c>
      <c r="G229" s="133" t="s">
        <v>231</v>
      </c>
      <c r="H229" s="134">
        <v>34.468000000000004</v>
      </c>
      <c r="I229" s="135"/>
      <c r="J229" s="136">
        <f>ROUND(I229*H229,2)</f>
        <v>0</v>
      </c>
      <c r="K229" s="132" t="s">
        <v>1</v>
      </c>
      <c r="L229" s="30"/>
      <c r="M229" s="137" t="s">
        <v>1</v>
      </c>
      <c r="N229" s="138" t="s">
        <v>40</v>
      </c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131</v>
      </c>
      <c r="AT229" s="141" t="s">
        <v>126</v>
      </c>
      <c r="AU229" s="141" t="s">
        <v>85</v>
      </c>
      <c r="AY229" s="15" t="s">
        <v>124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5" t="s">
        <v>83</v>
      </c>
      <c r="BK229" s="142">
        <f>ROUND(I229*H229,2)</f>
        <v>0</v>
      </c>
      <c r="BL229" s="15" t="s">
        <v>131</v>
      </c>
      <c r="BM229" s="141" t="s">
        <v>545</v>
      </c>
    </row>
    <row r="230" spans="2:65" s="1" customFormat="1" ht="29.25">
      <c r="B230" s="30"/>
      <c r="D230" s="143" t="s">
        <v>133</v>
      </c>
      <c r="F230" s="144" t="s">
        <v>546</v>
      </c>
      <c r="I230" s="145"/>
      <c r="L230" s="30"/>
      <c r="M230" s="146"/>
      <c r="T230" s="54"/>
      <c r="AT230" s="15" t="s">
        <v>133</v>
      </c>
      <c r="AU230" s="15" t="s">
        <v>85</v>
      </c>
    </row>
    <row r="231" spans="2:65" s="12" customFormat="1" ht="11.25">
      <c r="B231" s="148"/>
      <c r="D231" s="143" t="s">
        <v>186</v>
      </c>
      <c r="F231" s="150" t="s">
        <v>547</v>
      </c>
      <c r="H231" s="151">
        <v>34.468000000000004</v>
      </c>
      <c r="I231" s="152"/>
      <c r="L231" s="148"/>
      <c r="M231" s="175"/>
      <c r="N231" s="176"/>
      <c r="O231" s="176"/>
      <c r="P231" s="176"/>
      <c r="Q231" s="176"/>
      <c r="R231" s="176"/>
      <c r="S231" s="176"/>
      <c r="T231" s="177"/>
      <c r="AT231" s="149" t="s">
        <v>186</v>
      </c>
      <c r="AU231" s="149" t="s">
        <v>85</v>
      </c>
      <c r="AV231" s="12" t="s">
        <v>85</v>
      </c>
      <c r="AW231" s="12" t="s">
        <v>4</v>
      </c>
      <c r="AX231" s="12" t="s">
        <v>83</v>
      </c>
      <c r="AY231" s="149" t="s">
        <v>124</v>
      </c>
    </row>
    <row r="232" spans="2:65" s="1" customFormat="1" ht="6.95" customHeight="1">
      <c r="B232" s="42"/>
      <c r="C232" s="43"/>
      <c r="D232" s="43"/>
      <c r="E232" s="43"/>
      <c r="F232" s="43"/>
      <c r="G232" s="43"/>
      <c r="H232" s="43"/>
      <c r="I232" s="43"/>
      <c r="J232" s="43"/>
      <c r="K232" s="43"/>
      <c r="L232" s="30"/>
    </row>
  </sheetData>
  <sheetProtection algorithmName="SHA-512" hashValue="34z1u5pURW4Vp88BNCYVRa6jNlz6xEzHSkyJvCTxZrGn236rSKvX8hW2QmOMo9TJvL1OkiP0TnvjdtMQtnWvag==" saltValue="eQZ7kZepQLN1/ut7pJzOXCrCprtl1LLlF49xvqxhPV4wApFOvg1oVcg5fXD8wxzo3NgUM96KibOft3Gttmld5A==" spinCount="100000" sheet="1" objects="1" scenarios="1" formatColumns="0" formatRows="0" autoFilter="0"/>
  <autoFilter ref="C121:K231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92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6" t="str">
        <f>'Rekapitulace stavby'!K6</f>
        <v>Splašková kanalizace Kladenská</v>
      </c>
      <c r="F7" s="217"/>
      <c r="G7" s="217"/>
      <c r="H7" s="217"/>
      <c r="L7" s="18"/>
    </row>
    <row r="8" spans="2:46" s="1" customFormat="1" ht="12" customHeight="1">
      <c r="B8" s="30"/>
      <c r="D8" s="25" t="s">
        <v>93</v>
      </c>
      <c r="L8" s="30"/>
    </row>
    <row r="9" spans="2:46" s="1" customFormat="1" ht="16.5" customHeight="1">
      <c r="B9" s="30"/>
      <c r="E9" s="197" t="s">
        <v>548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95</v>
      </c>
      <c r="I12" s="25" t="s">
        <v>22</v>
      </c>
      <c r="J12" s="50" t="str">
        <f>'Rekapitulace stavby'!AN8</f>
        <v>5. 4. 2024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96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97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186" t="s">
        <v>1</v>
      </c>
      <c r="F27" s="186"/>
      <c r="G27" s="186"/>
      <c r="H27" s="18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ROUND((SUM(BE119:BE132)),  2)</f>
        <v>0</v>
      </c>
      <c r="I33" s="90">
        <v>0.21</v>
      </c>
      <c r="J33" s="89">
        <f>ROUND(((SUM(BE119:BE132))*I33),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ROUND((SUM(BF119:BF132)),  2)</f>
        <v>0</v>
      </c>
      <c r="I34" s="90">
        <v>0.12</v>
      </c>
      <c r="J34" s="89">
        <f>ROUND(((SUM(BF119:BF132))*I34),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ROUND((SUM(BG119:BG132)),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ROUND((SUM(BH119:BH132)),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ROUND((SUM(BI119:BI132)),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6" t="str">
        <f>E7</f>
        <v>Splašková kanalizace Kladenská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93</v>
      </c>
      <c r="L86" s="30"/>
    </row>
    <row r="87" spans="2:47" s="1" customFormat="1" ht="16.5" customHeight="1">
      <c r="B87" s="30"/>
      <c r="E87" s="197" t="str">
        <f>E9</f>
        <v>04 - VRN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Varnsdorf</v>
      </c>
      <c r="I89" s="25" t="s">
        <v>22</v>
      </c>
      <c r="J89" s="50" t="str">
        <f>IF(J12="","",J12)</f>
        <v>5. 4. 2024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Varnsdorf</v>
      </c>
      <c r="I91" s="25" t="s">
        <v>30</v>
      </c>
      <c r="J91" s="28" t="str">
        <f>E21</f>
        <v>Ing. Folbrecht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J. Nešněra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J119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549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19.899999999999999" customHeight="1">
      <c r="B98" s="106"/>
      <c r="D98" s="107" t="s">
        <v>550</v>
      </c>
      <c r="E98" s="108"/>
      <c r="F98" s="108"/>
      <c r="G98" s="108"/>
      <c r="H98" s="108"/>
      <c r="I98" s="108"/>
      <c r="J98" s="109">
        <f>J121</f>
        <v>0</v>
      </c>
      <c r="L98" s="106"/>
    </row>
    <row r="99" spans="2:12" s="9" customFormat="1" ht="19.899999999999999" customHeight="1">
      <c r="B99" s="106"/>
      <c r="D99" s="107" t="s">
        <v>551</v>
      </c>
      <c r="E99" s="108"/>
      <c r="F99" s="108"/>
      <c r="G99" s="108"/>
      <c r="H99" s="108"/>
      <c r="I99" s="108"/>
      <c r="J99" s="109">
        <f>J128</f>
        <v>0</v>
      </c>
      <c r="L99" s="106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109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16.5" customHeight="1">
      <c r="B109" s="30"/>
      <c r="E109" s="216" t="str">
        <f>E7</f>
        <v>Splašková kanalizace Kladenská</v>
      </c>
      <c r="F109" s="217"/>
      <c r="G109" s="217"/>
      <c r="H109" s="217"/>
      <c r="L109" s="30"/>
    </row>
    <row r="110" spans="2:12" s="1" customFormat="1" ht="12" customHeight="1">
      <c r="B110" s="30"/>
      <c r="C110" s="25" t="s">
        <v>93</v>
      </c>
      <c r="L110" s="30"/>
    </row>
    <row r="111" spans="2:12" s="1" customFormat="1" ht="16.5" customHeight="1">
      <c r="B111" s="30"/>
      <c r="E111" s="197" t="str">
        <f>E9</f>
        <v>04 - VRN</v>
      </c>
      <c r="F111" s="218"/>
      <c r="G111" s="218"/>
      <c r="H111" s="218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Varnsdorf</v>
      </c>
      <c r="I113" s="25" t="s">
        <v>22</v>
      </c>
      <c r="J113" s="50" t="str">
        <f>IF(J12="","",J12)</f>
        <v>5. 4. 2024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24</v>
      </c>
      <c r="F115" s="23" t="str">
        <f>E15</f>
        <v>Město Varnsdorf</v>
      </c>
      <c r="I115" s="25" t="s">
        <v>30</v>
      </c>
      <c r="J115" s="28" t="str">
        <f>E21</f>
        <v>Ing. Folbrecht</v>
      </c>
      <c r="L115" s="30"/>
    </row>
    <row r="116" spans="2:65" s="1" customFormat="1" ht="15.2" customHeight="1">
      <c r="B116" s="30"/>
      <c r="C116" s="25" t="s">
        <v>28</v>
      </c>
      <c r="F116" s="23" t="str">
        <f>IF(E18="","",E18)</f>
        <v>Vyplň údaj</v>
      </c>
      <c r="I116" s="25" t="s">
        <v>32</v>
      </c>
      <c r="J116" s="28" t="str">
        <f>E24</f>
        <v>J. Nešněra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110</v>
      </c>
      <c r="D118" s="112" t="s">
        <v>60</v>
      </c>
      <c r="E118" s="112" t="s">
        <v>56</v>
      </c>
      <c r="F118" s="112" t="s">
        <v>57</v>
      </c>
      <c r="G118" s="112" t="s">
        <v>111</v>
      </c>
      <c r="H118" s="112" t="s">
        <v>112</v>
      </c>
      <c r="I118" s="112" t="s">
        <v>113</v>
      </c>
      <c r="J118" s="112" t="s">
        <v>100</v>
      </c>
      <c r="K118" s="113" t="s">
        <v>114</v>
      </c>
      <c r="L118" s="110"/>
      <c r="M118" s="57" t="s">
        <v>1</v>
      </c>
      <c r="N118" s="58" t="s">
        <v>39</v>
      </c>
      <c r="O118" s="58" t="s">
        <v>115</v>
      </c>
      <c r="P118" s="58" t="s">
        <v>116</v>
      </c>
      <c r="Q118" s="58" t="s">
        <v>117</v>
      </c>
      <c r="R118" s="58" t="s">
        <v>118</v>
      </c>
      <c r="S118" s="58" t="s">
        <v>119</v>
      </c>
      <c r="T118" s="59" t="s">
        <v>120</v>
      </c>
    </row>
    <row r="119" spans="2:65" s="1" customFormat="1" ht="22.9" customHeight="1">
      <c r="B119" s="30"/>
      <c r="C119" s="62" t="s">
        <v>121</v>
      </c>
      <c r="J119" s="114">
        <f>BK119</f>
        <v>0</v>
      </c>
      <c r="L119" s="30"/>
      <c r="M119" s="60"/>
      <c r="N119" s="51"/>
      <c r="O119" s="51"/>
      <c r="P119" s="115">
        <f>P120</f>
        <v>0</v>
      </c>
      <c r="Q119" s="51"/>
      <c r="R119" s="115">
        <f>R120</f>
        <v>0</v>
      </c>
      <c r="S119" s="51"/>
      <c r="T119" s="116">
        <f>T120</f>
        <v>0</v>
      </c>
      <c r="AT119" s="15" t="s">
        <v>74</v>
      </c>
      <c r="AU119" s="15" t="s">
        <v>102</v>
      </c>
      <c r="BK119" s="117">
        <f>BK120</f>
        <v>0</v>
      </c>
    </row>
    <row r="120" spans="2:65" s="11" customFormat="1" ht="25.9" customHeight="1">
      <c r="B120" s="118"/>
      <c r="D120" s="119" t="s">
        <v>74</v>
      </c>
      <c r="E120" s="120" t="s">
        <v>90</v>
      </c>
      <c r="F120" s="120" t="s">
        <v>552</v>
      </c>
      <c r="I120" s="121"/>
      <c r="J120" s="122">
        <f>BK120</f>
        <v>0</v>
      </c>
      <c r="L120" s="118"/>
      <c r="M120" s="123"/>
      <c r="P120" s="124">
        <f>P121+P128</f>
        <v>0</v>
      </c>
      <c r="R120" s="124">
        <f>R121+R128</f>
        <v>0</v>
      </c>
      <c r="T120" s="125">
        <f>T121+T128</f>
        <v>0</v>
      </c>
      <c r="AR120" s="119" t="s">
        <v>148</v>
      </c>
      <c r="AT120" s="126" t="s">
        <v>74</v>
      </c>
      <c r="AU120" s="126" t="s">
        <v>75</v>
      </c>
      <c r="AY120" s="119" t="s">
        <v>124</v>
      </c>
      <c r="BK120" s="127">
        <f>BK121+BK128</f>
        <v>0</v>
      </c>
    </row>
    <row r="121" spans="2:65" s="11" customFormat="1" ht="22.9" customHeight="1">
      <c r="B121" s="118"/>
      <c r="D121" s="119" t="s">
        <v>74</v>
      </c>
      <c r="E121" s="128" t="s">
        <v>553</v>
      </c>
      <c r="F121" s="128" t="s">
        <v>554</v>
      </c>
      <c r="I121" s="121"/>
      <c r="J121" s="129">
        <f>BK121</f>
        <v>0</v>
      </c>
      <c r="L121" s="118"/>
      <c r="M121" s="123"/>
      <c r="P121" s="124">
        <f>SUM(P122:P127)</f>
        <v>0</v>
      </c>
      <c r="R121" s="124">
        <f>SUM(R122:R127)</f>
        <v>0</v>
      </c>
      <c r="T121" s="125">
        <f>SUM(T122:T127)</f>
        <v>0</v>
      </c>
      <c r="AR121" s="119" t="s">
        <v>148</v>
      </c>
      <c r="AT121" s="126" t="s">
        <v>74</v>
      </c>
      <c r="AU121" s="126" t="s">
        <v>83</v>
      </c>
      <c r="AY121" s="119" t="s">
        <v>124</v>
      </c>
      <c r="BK121" s="127">
        <f>SUM(BK122:BK127)</f>
        <v>0</v>
      </c>
    </row>
    <row r="122" spans="2:65" s="1" customFormat="1" ht="16.5" customHeight="1">
      <c r="B122" s="30"/>
      <c r="C122" s="130" t="s">
        <v>83</v>
      </c>
      <c r="D122" s="130" t="s">
        <v>126</v>
      </c>
      <c r="E122" s="131" t="s">
        <v>555</v>
      </c>
      <c r="F122" s="132" t="s">
        <v>556</v>
      </c>
      <c r="G122" s="133" t="s">
        <v>557</v>
      </c>
      <c r="H122" s="134">
        <v>1</v>
      </c>
      <c r="I122" s="135"/>
      <c r="J122" s="136">
        <f>ROUND(I122*H122,2)</f>
        <v>0</v>
      </c>
      <c r="K122" s="132" t="s">
        <v>130</v>
      </c>
      <c r="L122" s="30"/>
      <c r="M122" s="137" t="s">
        <v>1</v>
      </c>
      <c r="N122" s="138" t="s">
        <v>40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558</v>
      </c>
      <c r="AT122" s="141" t="s">
        <v>126</v>
      </c>
      <c r="AU122" s="141" t="s">
        <v>85</v>
      </c>
      <c r="AY122" s="15" t="s">
        <v>124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5" t="s">
        <v>83</v>
      </c>
      <c r="BK122" s="142">
        <f>ROUND(I122*H122,2)</f>
        <v>0</v>
      </c>
      <c r="BL122" s="15" t="s">
        <v>558</v>
      </c>
      <c r="BM122" s="141" t="s">
        <v>559</v>
      </c>
    </row>
    <row r="123" spans="2:65" s="1" customFormat="1" ht="11.25">
      <c r="B123" s="30"/>
      <c r="D123" s="143" t="s">
        <v>133</v>
      </c>
      <c r="F123" s="144" t="s">
        <v>556</v>
      </c>
      <c r="I123" s="145"/>
      <c r="L123" s="30"/>
      <c r="M123" s="146"/>
      <c r="T123" s="54"/>
      <c r="AT123" s="15" t="s">
        <v>133</v>
      </c>
      <c r="AU123" s="15" t="s">
        <v>85</v>
      </c>
    </row>
    <row r="124" spans="2:65" s="1" customFormat="1" ht="16.5" customHeight="1">
      <c r="B124" s="30"/>
      <c r="C124" s="130" t="s">
        <v>85</v>
      </c>
      <c r="D124" s="130" t="s">
        <v>126</v>
      </c>
      <c r="E124" s="131" t="s">
        <v>560</v>
      </c>
      <c r="F124" s="132" t="s">
        <v>561</v>
      </c>
      <c r="G124" s="133" t="s">
        <v>557</v>
      </c>
      <c r="H124" s="134">
        <v>1</v>
      </c>
      <c r="I124" s="135"/>
      <c r="J124" s="136">
        <f>ROUND(I124*H124,2)</f>
        <v>0</v>
      </c>
      <c r="K124" s="132" t="s">
        <v>130</v>
      </c>
      <c r="L124" s="30"/>
      <c r="M124" s="137" t="s">
        <v>1</v>
      </c>
      <c r="N124" s="138" t="s">
        <v>40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558</v>
      </c>
      <c r="AT124" s="141" t="s">
        <v>126</v>
      </c>
      <c r="AU124" s="141" t="s">
        <v>85</v>
      </c>
      <c r="AY124" s="15" t="s">
        <v>124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5" t="s">
        <v>83</v>
      </c>
      <c r="BK124" s="142">
        <f>ROUND(I124*H124,2)</f>
        <v>0</v>
      </c>
      <c r="BL124" s="15" t="s">
        <v>558</v>
      </c>
      <c r="BM124" s="141" t="s">
        <v>562</v>
      </c>
    </row>
    <row r="125" spans="2:65" s="1" customFormat="1" ht="11.25">
      <c r="B125" s="30"/>
      <c r="D125" s="143" t="s">
        <v>133</v>
      </c>
      <c r="F125" s="144" t="s">
        <v>561</v>
      </c>
      <c r="I125" s="145"/>
      <c r="L125" s="30"/>
      <c r="M125" s="146"/>
      <c r="T125" s="54"/>
      <c r="AT125" s="15" t="s">
        <v>133</v>
      </c>
      <c r="AU125" s="15" t="s">
        <v>85</v>
      </c>
    </row>
    <row r="126" spans="2:65" s="1" customFormat="1" ht="16.5" customHeight="1">
      <c r="B126" s="30"/>
      <c r="C126" s="130" t="s">
        <v>139</v>
      </c>
      <c r="D126" s="130" t="s">
        <v>126</v>
      </c>
      <c r="E126" s="131" t="s">
        <v>563</v>
      </c>
      <c r="F126" s="132" t="s">
        <v>564</v>
      </c>
      <c r="G126" s="133" t="s">
        <v>557</v>
      </c>
      <c r="H126" s="134">
        <v>1</v>
      </c>
      <c r="I126" s="135"/>
      <c r="J126" s="136">
        <f>ROUND(I126*H126,2)</f>
        <v>0</v>
      </c>
      <c r="K126" s="132" t="s">
        <v>130</v>
      </c>
      <c r="L126" s="30"/>
      <c r="M126" s="137" t="s">
        <v>1</v>
      </c>
      <c r="N126" s="138" t="s">
        <v>40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558</v>
      </c>
      <c r="AT126" s="141" t="s">
        <v>126</v>
      </c>
      <c r="AU126" s="141" t="s">
        <v>85</v>
      </c>
      <c r="AY126" s="15" t="s">
        <v>124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83</v>
      </c>
      <c r="BK126" s="142">
        <f>ROUND(I126*H126,2)</f>
        <v>0</v>
      </c>
      <c r="BL126" s="15" t="s">
        <v>558</v>
      </c>
      <c r="BM126" s="141" t="s">
        <v>565</v>
      </c>
    </row>
    <row r="127" spans="2:65" s="1" customFormat="1" ht="11.25">
      <c r="B127" s="30"/>
      <c r="D127" s="143" t="s">
        <v>133</v>
      </c>
      <c r="F127" s="144" t="s">
        <v>564</v>
      </c>
      <c r="I127" s="145"/>
      <c r="L127" s="30"/>
      <c r="M127" s="146"/>
      <c r="T127" s="54"/>
      <c r="AT127" s="15" t="s">
        <v>133</v>
      </c>
      <c r="AU127" s="15" t="s">
        <v>85</v>
      </c>
    </row>
    <row r="128" spans="2:65" s="11" customFormat="1" ht="22.9" customHeight="1">
      <c r="B128" s="118"/>
      <c r="D128" s="119" t="s">
        <v>74</v>
      </c>
      <c r="E128" s="128" t="s">
        <v>566</v>
      </c>
      <c r="F128" s="128" t="s">
        <v>567</v>
      </c>
      <c r="I128" s="121"/>
      <c r="J128" s="129">
        <f>BK128</f>
        <v>0</v>
      </c>
      <c r="L128" s="118"/>
      <c r="M128" s="123"/>
      <c r="P128" s="124">
        <f>SUM(P129:P132)</f>
        <v>0</v>
      </c>
      <c r="R128" s="124">
        <f>SUM(R129:R132)</f>
        <v>0</v>
      </c>
      <c r="T128" s="125">
        <f>SUM(T129:T132)</f>
        <v>0</v>
      </c>
      <c r="AR128" s="119" t="s">
        <v>148</v>
      </c>
      <c r="AT128" s="126" t="s">
        <v>74</v>
      </c>
      <c r="AU128" s="126" t="s">
        <v>83</v>
      </c>
      <c r="AY128" s="119" t="s">
        <v>124</v>
      </c>
      <c r="BK128" s="127">
        <f>SUM(BK129:BK132)</f>
        <v>0</v>
      </c>
    </row>
    <row r="129" spans="2:65" s="1" customFormat="1" ht="16.5" customHeight="1">
      <c r="B129" s="30"/>
      <c r="C129" s="130" t="s">
        <v>131</v>
      </c>
      <c r="D129" s="130" t="s">
        <v>126</v>
      </c>
      <c r="E129" s="131" t="s">
        <v>568</v>
      </c>
      <c r="F129" s="132" t="s">
        <v>569</v>
      </c>
      <c r="G129" s="133" t="s">
        <v>557</v>
      </c>
      <c r="H129" s="134">
        <v>1</v>
      </c>
      <c r="I129" s="135"/>
      <c r="J129" s="136">
        <f>ROUND(I129*H129,2)</f>
        <v>0</v>
      </c>
      <c r="K129" s="132" t="s">
        <v>130</v>
      </c>
      <c r="L129" s="30"/>
      <c r="M129" s="137" t="s">
        <v>1</v>
      </c>
      <c r="N129" s="138" t="s">
        <v>40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558</v>
      </c>
      <c r="AT129" s="141" t="s">
        <v>126</v>
      </c>
      <c r="AU129" s="141" t="s">
        <v>85</v>
      </c>
      <c r="AY129" s="15" t="s">
        <v>124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83</v>
      </c>
      <c r="BK129" s="142">
        <f>ROUND(I129*H129,2)</f>
        <v>0</v>
      </c>
      <c r="BL129" s="15" t="s">
        <v>558</v>
      </c>
      <c r="BM129" s="141" t="s">
        <v>570</v>
      </c>
    </row>
    <row r="130" spans="2:65" s="1" customFormat="1" ht="11.25">
      <c r="B130" s="30"/>
      <c r="D130" s="143" t="s">
        <v>133</v>
      </c>
      <c r="F130" s="144" t="s">
        <v>569</v>
      </c>
      <c r="I130" s="145"/>
      <c r="L130" s="30"/>
      <c r="M130" s="146"/>
      <c r="T130" s="54"/>
      <c r="AT130" s="15" t="s">
        <v>133</v>
      </c>
      <c r="AU130" s="15" t="s">
        <v>85</v>
      </c>
    </row>
    <row r="131" spans="2:65" s="1" customFormat="1" ht="16.5" customHeight="1">
      <c r="B131" s="30"/>
      <c r="C131" s="130" t="s">
        <v>148</v>
      </c>
      <c r="D131" s="130" t="s">
        <v>126</v>
      </c>
      <c r="E131" s="131" t="s">
        <v>571</v>
      </c>
      <c r="F131" s="132" t="s">
        <v>572</v>
      </c>
      <c r="G131" s="133" t="s">
        <v>557</v>
      </c>
      <c r="H131" s="134">
        <v>1</v>
      </c>
      <c r="I131" s="135"/>
      <c r="J131" s="136">
        <f>ROUND(I131*H131,2)</f>
        <v>0</v>
      </c>
      <c r="K131" s="132" t="s">
        <v>130</v>
      </c>
      <c r="L131" s="30"/>
      <c r="M131" s="137" t="s">
        <v>1</v>
      </c>
      <c r="N131" s="138" t="s">
        <v>40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558</v>
      </c>
      <c r="AT131" s="141" t="s">
        <v>126</v>
      </c>
      <c r="AU131" s="141" t="s">
        <v>85</v>
      </c>
      <c r="AY131" s="15" t="s">
        <v>124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83</v>
      </c>
      <c r="BK131" s="142">
        <f>ROUND(I131*H131,2)</f>
        <v>0</v>
      </c>
      <c r="BL131" s="15" t="s">
        <v>558</v>
      </c>
      <c r="BM131" s="141" t="s">
        <v>573</v>
      </c>
    </row>
    <row r="132" spans="2:65" s="1" customFormat="1" ht="11.25">
      <c r="B132" s="30"/>
      <c r="D132" s="143" t="s">
        <v>133</v>
      </c>
      <c r="F132" s="144" t="s">
        <v>572</v>
      </c>
      <c r="I132" s="145"/>
      <c r="L132" s="30"/>
      <c r="M132" s="172"/>
      <c r="N132" s="173"/>
      <c r="O132" s="173"/>
      <c r="P132" s="173"/>
      <c r="Q132" s="173"/>
      <c r="R132" s="173"/>
      <c r="S132" s="173"/>
      <c r="T132" s="174"/>
      <c r="AT132" s="15" t="s">
        <v>133</v>
      </c>
      <c r="AU132" s="15" t="s">
        <v>85</v>
      </c>
    </row>
    <row r="133" spans="2:65" s="1" customFormat="1" ht="6.95" customHeight="1"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0"/>
    </row>
  </sheetData>
  <sheetProtection algorithmName="SHA-512" hashValue="+riGH5kURPfOdiRVUIsD5yC+lMa+9OQKFQgH3MTTHCfZEa8AIdn2F1T5FpndiC5bir9ycNH+6qTY0iGtl6v5bg==" saltValue="9DdjsAodUBKIVCXcDqs0+3DkbOlD+FpOzPzsa3Slo99yZUxaPVIw1fFOl5x2cJA+LcYs5KtXZQ1kgYwGwtJ3cw==" spinCount="100000" sheet="1" objects="1" scenarios="1" formatColumns="0" formatRows="0" autoFilter="0"/>
  <autoFilter ref="C118:K132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IO 01 Splašková kana...</vt:lpstr>
      <vt:lpstr>03 - Oprava povrchů</vt:lpstr>
      <vt:lpstr>04 - VRN</vt:lpstr>
      <vt:lpstr>'01 - IO 01 Splašková kana...'!Názvy_tisku</vt:lpstr>
      <vt:lpstr>'03 - Oprava povrchů'!Názvy_tisku</vt:lpstr>
      <vt:lpstr>'04 - VRN'!Názvy_tisku</vt:lpstr>
      <vt:lpstr>'Rekapitulace stavby'!Názvy_tisku</vt:lpstr>
      <vt:lpstr>'01 - IO 01 Splašková kana...'!Oblast_tisku</vt:lpstr>
      <vt:lpstr>'03 - Oprava povrchů'!Oblast_tisku</vt:lpstr>
      <vt:lpstr>'04 -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DESKTOP-C275LRE\Jindra</dc:creator>
  <cp:lastModifiedBy>Petr Šimek</cp:lastModifiedBy>
  <dcterms:created xsi:type="dcterms:W3CDTF">2024-04-05T10:08:08Z</dcterms:created>
  <dcterms:modified xsi:type="dcterms:W3CDTF">2024-04-09T09:01:48Z</dcterms:modified>
</cp:coreProperties>
</file>